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Dados\Licitações\2023\Pregão Presencial\Pregão 11 - Micro açudes Horas máquinas\"/>
    </mc:Choice>
  </mc:AlternateContent>
  <bookViews>
    <workbookView xWindow="0" yWindow="0" windowWidth="28800" windowHeight="12180" activeTab="1"/>
  </bookViews>
  <sheets>
    <sheet name="Trator Esteira" sheetId="5" r:id="rId1"/>
    <sheet name="Escavadeira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6" l="1"/>
  <c r="F42" i="6"/>
  <c r="F38" i="6"/>
  <c r="H37" i="6"/>
  <c r="H36" i="6"/>
  <c r="H35" i="6"/>
  <c r="H34" i="6"/>
  <c r="H33" i="6"/>
  <c r="F28" i="6"/>
  <c r="H27" i="6"/>
  <c r="H26" i="6"/>
  <c r="H25" i="6"/>
  <c r="H24" i="6"/>
  <c r="H23" i="6"/>
  <c r="H22" i="6"/>
  <c r="H21" i="6"/>
  <c r="H20" i="6"/>
  <c r="H19" i="6"/>
  <c r="H18" i="6"/>
  <c r="G56" i="5"/>
  <c r="F38" i="5"/>
  <c r="H37" i="5"/>
  <c r="H36" i="5"/>
  <c r="H35" i="5"/>
  <c r="H34" i="5"/>
  <c r="H33" i="5"/>
  <c r="F28" i="5"/>
  <c r="H27" i="5"/>
  <c r="H26" i="5"/>
  <c r="H25" i="5"/>
  <c r="H24" i="5"/>
  <c r="H23" i="5"/>
  <c r="H22" i="5"/>
  <c r="H21" i="5"/>
  <c r="H20" i="5"/>
  <c r="H19" i="5"/>
  <c r="H18" i="5"/>
  <c r="H38" i="6" l="1"/>
  <c r="H28" i="6"/>
  <c r="H29" i="6" s="1"/>
  <c r="H40" i="6"/>
  <c r="H42" i="6" s="1"/>
  <c r="H28" i="5"/>
  <c r="H29" i="5" s="1"/>
  <c r="H38" i="5"/>
  <c r="H40" i="5" l="1"/>
  <c r="H42" i="5" s="1"/>
</calcChain>
</file>

<file path=xl/sharedStrings.xml><?xml version="1.0" encoding="utf-8"?>
<sst xmlns="http://schemas.openxmlformats.org/spreadsheetml/2006/main" count="128" uniqueCount="58">
  <si>
    <t>DATA:</t>
  </si>
  <si>
    <t>Tipo de Serviços</t>
  </si>
  <si>
    <t>(Produtiva)</t>
  </si>
  <si>
    <t>Unidade de Medida</t>
  </si>
  <si>
    <t>Hora</t>
  </si>
  <si>
    <t>Referencia</t>
  </si>
  <si>
    <t>Quantidade Horas</t>
  </si>
  <si>
    <t>IDENTIFICAÇÃO DOS SERVIÇOS</t>
  </si>
  <si>
    <t>GRUPO I - COMPOSIÇÃO DE CUSTOS</t>
  </si>
  <si>
    <t>Descrição do Item</t>
  </si>
  <si>
    <t>Valor da Hora (R$)</t>
  </si>
  <si>
    <t>%</t>
  </si>
  <si>
    <t>Valor</t>
  </si>
  <si>
    <t>Lucro</t>
  </si>
  <si>
    <t>Total: Despesas administrativas/Operacionais+lucro</t>
  </si>
  <si>
    <t>GRUPO II - LUCRO E DESPESAS INDIRETAS (LDI)</t>
  </si>
  <si>
    <t>Total Composição com LDI</t>
  </si>
  <si>
    <t>GRUPO III - TRIBUTAÇÃO SOBRE O FATURAMENTO</t>
  </si>
  <si>
    <t>ISSQN ou ISS</t>
  </si>
  <si>
    <t>COFINS</t>
  </si>
  <si>
    <t>PIS</t>
  </si>
  <si>
    <t>Total Tributação</t>
  </si>
  <si>
    <t>Item</t>
  </si>
  <si>
    <t>Total</t>
  </si>
  <si>
    <t>Componentes</t>
  </si>
  <si>
    <t>Despesas Indiretas (X)</t>
  </si>
  <si>
    <t>Administração Central</t>
  </si>
  <si>
    <t>Lucro (Y)</t>
  </si>
  <si>
    <t>Despesas Fiscais (T)</t>
  </si>
  <si>
    <t>ISS</t>
  </si>
  <si>
    <t>(1 + x/100) * (1 + y /100) =</t>
  </si>
  <si>
    <t>LDI  =</t>
  </si>
  <si>
    <t>(1 - t/100)</t>
  </si>
  <si>
    <t>Memória de Cálculo - LDI</t>
  </si>
  <si>
    <t>IRPJ</t>
  </si>
  <si>
    <t>CSLL</t>
  </si>
  <si>
    <t>Deslocamento Caminhão Prancha</t>
  </si>
  <si>
    <t>Encargos Sociais</t>
  </si>
  <si>
    <t>Peças e Consertos</t>
  </si>
  <si>
    <t>Combustiveis</t>
  </si>
  <si>
    <t>Lubrificantes</t>
  </si>
  <si>
    <t>Material Rodante e/ou Pneus</t>
  </si>
  <si>
    <t>Depreciação</t>
  </si>
  <si>
    <t>Administração</t>
  </si>
  <si>
    <t>Operador / Motorista</t>
  </si>
  <si>
    <t xml:space="preserve">Preço Hora Máquina </t>
  </si>
  <si>
    <t xml:space="preserve">Valor Total (Previsão) Horas </t>
  </si>
  <si>
    <t>HORA MÁQUINA - Trator de Esteiras</t>
  </si>
  <si>
    <t>Hora Máquina Trator Esteira</t>
  </si>
  <si>
    <t>Trator Esteira</t>
  </si>
  <si>
    <t>Média Preços</t>
  </si>
  <si>
    <t>Media de Preços</t>
  </si>
  <si>
    <t xml:space="preserve">Média Preços </t>
  </si>
  <si>
    <t>Hora Máquina escavadeira</t>
  </si>
  <si>
    <t>HORA MÁQUINA - ESCAVADEIRA</t>
  </si>
  <si>
    <t>Escavadeira Hidráulica</t>
  </si>
  <si>
    <t>LICITAÇÃO: Pregão nº 11/2023</t>
  </si>
  <si>
    <t>Processo Licitatório nº 44/2023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</si>
</sst>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R$&quot;\ * #,##0.00_ ;_ &quot;R$&quot;\ * \-#,##0.00_ ;_ &quot;R$&quot;\ * &quot;-&quot;??_ ;_ @_ "/>
    <numFmt numFmtId="165" formatCode="_ * #,##0.00_ ;_ * \-#,##0.00_ ;_ * &quot;-&quot;??_ ;_ @_ "/>
    <numFmt numFmtId="166" formatCode="[$-F800]dddd\,\ mmmm\ dd\,\ yyyy"/>
    <numFmt numFmtId="167" formatCode="_ * #,##0.0000_ ;_ * \-#,##0.00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1" fillId="0" borderId="2" xfId="3" applyNumberFormat="1" applyFont="1" applyBorder="1" applyAlignment="1">
      <alignment horizontal="center" vertical="center"/>
    </xf>
    <xf numFmtId="167" fontId="1" fillId="0" borderId="12" xfId="3" applyNumberFormat="1" applyFont="1" applyBorder="1" applyAlignment="1">
      <alignment horizontal="center" vertical="center"/>
    </xf>
    <xf numFmtId="167" fontId="1" fillId="0" borderId="3" xfId="3" applyNumberFormat="1" applyFont="1" applyBorder="1" applyAlignment="1">
      <alignment horizontal="center" vertical="center"/>
    </xf>
    <xf numFmtId="167" fontId="1" fillId="0" borderId="6" xfId="3" applyNumberFormat="1" applyFont="1" applyBorder="1" applyAlignment="1">
      <alignment horizontal="center" vertical="center"/>
    </xf>
    <xf numFmtId="167" fontId="1" fillId="0" borderId="8" xfId="3" applyNumberFormat="1" applyFont="1" applyBorder="1" applyAlignment="1">
      <alignment horizontal="center" vertical="center"/>
    </xf>
    <xf numFmtId="167" fontId="1" fillId="0" borderId="7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3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0" fontId="1" fillId="0" borderId="9" xfId="0" applyNumberFormat="1" applyFont="1" applyBorder="1" applyAlignment="1">
      <alignment horizontal="center"/>
    </xf>
    <xf numFmtId="10" fontId="1" fillId="0" borderId="11" xfId="0" applyNumberFormat="1" applyFont="1" applyBorder="1" applyAlignment="1">
      <alignment horizontal="center"/>
    </xf>
    <xf numFmtId="164" fontId="1" fillId="6" borderId="9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0" fontId="0" fillId="0" borderId="9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10" fontId="0" fillId="0" borderId="9" xfId="2" applyNumberFormat="1" applyFont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1" fillId="6" borderId="10" xfId="1" applyFont="1" applyFill="1" applyBorder="1" applyAlignment="1">
      <alignment horizontal="center"/>
    </xf>
    <xf numFmtId="164" fontId="1" fillId="6" borderId="11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Layout" topLeftCell="A19" zoomScaleNormal="100" workbookViewId="0">
      <selection activeCell="H9" sqref="H9:I10"/>
    </sheetView>
  </sheetViews>
  <sheetFormatPr defaultRowHeight="15" x14ac:dyDescent="0.25"/>
  <cols>
    <col min="1" max="1" width="13.5703125" customWidth="1"/>
    <col min="2" max="2" width="11" customWidth="1"/>
    <col min="5" max="5" width="11" customWidth="1"/>
  </cols>
  <sheetData>
    <row r="1" spans="1:9" ht="74.25" customHeight="1" x14ac:dyDescent="0.25"/>
    <row r="2" spans="1:9" x14ac:dyDescent="0.25">
      <c r="A2" s="63" t="s">
        <v>57</v>
      </c>
      <c r="B2" s="63"/>
      <c r="C2" s="63"/>
      <c r="D2" s="63" t="s">
        <v>56</v>
      </c>
      <c r="E2" s="63"/>
      <c r="F2" s="63"/>
    </row>
    <row r="3" spans="1:9" x14ac:dyDescent="0.25">
      <c r="A3" t="s">
        <v>0</v>
      </c>
      <c r="B3" s="64">
        <v>45023</v>
      </c>
      <c r="C3" s="64"/>
      <c r="D3" s="64"/>
      <c r="E3" s="64"/>
    </row>
    <row r="5" spans="1:9" x14ac:dyDescent="0.25">
      <c r="A5" s="65" t="s">
        <v>47</v>
      </c>
      <c r="B5" s="65"/>
      <c r="C5" s="65"/>
      <c r="D5" s="65"/>
      <c r="E5" s="65"/>
      <c r="F5" s="65"/>
      <c r="G5" s="65"/>
      <c r="H5" s="65"/>
      <c r="I5" s="65"/>
    </row>
    <row r="7" spans="1:9" x14ac:dyDescent="0.25">
      <c r="A7" s="66" t="s">
        <v>7</v>
      </c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32" t="s">
        <v>1</v>
      </c>
      <c r="B8" s="32"/>
      <c r="C8" s="32" t="s">
        <v>3</v>
      </c>
      <c r="D8" s="32"/>
      <c r="E8" s="32" t="s">
        <v>5</v>
      </c>
      <c r="F8" s="32"/>
      <c r="G8" s="32"/>
      <c r="H8" s="32" t="s">
        <v>6</v>
      </c>
      <c r="I8" s="32"/>
    </row>
    <row r="9" spans="1:9" x14ac:dyDescent="0.25">
      <c r="A9" s="1" t="s">
        <v>48</v>
      </c>
      <c r="B9" s="2"/>
      <c r="C9" s="16" t="s">
        <v>4</v>
      </c>
      <c r="D9" s="16"/>
      <c r="E9" s="16" t="s">
        <v>52</v>
      </c>
      <c r="F9" s="16"/>
      <c r="G9" s="16"/>
      <c r="H9" s="16">
        <v>288</v>
      </c>
      <c r="I9" s="16"/>
    </row>
    <row r="10" spans="1:9" x14ac:dyDescent="0.25">
      <c r="A10" s="60" t="s">
        <v>2</v>
      </c>
      <c r="B10" s="61"/>
      <c r="C10" s="16"/>
      <c r="D10" s="16"/>
      <c r="E10" s="16"/>
      <c r="F10" s="16"/>
      <c r="G10" s="16"/>
      <c r="H10" s="16"/>
      <c r="I10" s="16"/>
    </row>
    <row r="12" spans="1:9" x14ac:dyDescent="0.25">
      <c r="A12" s="41" t="s">
        <v>8</v>
      </c>
      <c r="B12" s="42"/>
      <c r="C12" s="42"/>
      <c r="D12" s="62"/>
      <c r="E12" s="62"/>
      <c r="F12" s="62"/>
      <c r="G12" s="62"/>
      <c r="H12" s="42"/>
      <c r="I12" s="43"/>
    </row>
    <row r="13" spans="1:9" x14ac:dyDescent="0.25">
      <c r="A13" s="44" t="s">
        <v>9</v>
      </c>
      <c r="B13" s="45"/>
      <c r="C13" s="45"/>
      <c r="D13" s="32" t="s">
        <v>5</v>
      </c>
      <c r="E13" s="32"/>
      <c r="F13" s="32" t="s">
        <v>11</v>
      </c>
      <c r="G13" s="32"/>
      <c r="H13" s="45" t="s">
        <v>10</v>
      </c>
      <c r="I13" s="46"/>
    </row>
    <row r="14" spans="1:9" x14ac:dyDescent="0.25">
      <c r="A14" s="7" t="s">
        <v>49</v>
      </c>
      <c r="B14" s="8"/>
      <c r="C14" s="8"/>
      <c r="D14" s="55" t="s">
        <v>50</v>
      </c>
      <c r="E14" s="56"/>
      <c r="F14" s="57">
        <v>1</v>
      </c>
      <c r="G14" s="18"/>
      <c r="H14" s="58">
        <v>396</v>
      </c>
      <c r="I14" s="59"/>
    </row>
    <row r="16" spans="1:9" x14ac:dyDescent="0.25">
      <c r="A16" s="41" t="s">
        <v>15</v>
      </c>
      <c r="B16" s="42"/>
      <c r="C16" s="42"/>
      <c r="D16" s="42"/>
      <c r="E16" s="42"/>
      <c r="F16" s="42"/>
      <c r="G16" s="42"/>
      <c r="H16" s="42"/>
      <c r="I16" s="43"/>
    </row>
    <row r="17" spans="1:9" x14ac:dyDescent="0.25">
      <c r="A17" s="44" t="s">
        <v>9</v>
      </c>
      <c r="B17" s="45"/>
      <c r="C17" s="45"/>
      <c r="D17" s="45"/>
      <c r="E17" s="46"/>
      <c r="F17" s="44" t="s">
        <v>11</v>
      </c>
      <c r="G17" s="46"/>
      <c r="H17" s="44" t="s">
        <v>12</v>
      </c>
      <c r="I17" s="46"/>
    </row>
    <row r="18" spans="1:9" x14ac:dyDescent="0.25">
      <c r="A18" s="50" t="s">
        <v>44</v>
      </c>
      <c r="B18" s="51"/>
      <c r="C18" s="51"/>
      <c r="D18" s="51"/>
      <c r="E18" s="52"/>
      <c r="F18" s="53">
        <v>9.1700000000000004E-2</v>
      </c>
      <c r="G18" s="54"/>
      <c r="H18" s="47">
        <f>(H14*F18)</f>
        <v>36.313200000000002</v>
      </c>
      <c r="I18" s="46"/>
    </row>
    <row r="19" spans="1:9" x14ac:dyDescent="0.25">
      <c r="A19" s="34" t="s">
        <v>37</v>
      </c>
      <c r="B19" s="35"/>
      <c r="C19" s="35"/>
      <c r="D19" s="35"/>
      <c r="E19" s="36"/>
      <c r="F19" s="48">
        <v>0.16059999999999999</v>
      </c>
      <c r="G19" s="49"/>
      <c r="H19" s="47">
        <f>(H14*F19)</f>
        <v>63.5976</v>
      </c>
      <c r="I19" s="46"/>
    </row>
    <row r="20" spans="1:9" x14ac:dyDescent="0.25">
      <c r="A20" s="34" t="s">
        <v>38</v>
      </c>
      <c r="B20" s="35"/>
      <c r="C20" s="35"/>
      <c r="D20" s="35"/>
      <c r="E20" s="36"/>
      <c r="F20" s="48">
        <v>5.5E-2</v>
      </c>
      <c r="G20" s="49"/>
      <c r="H20" s="47">
        <f>(H14*F20)</f>
        <v>21.78</v>
      </c>
      <c r="I20" s="46"/>
    </row>
    <row r="21" spans="1:9" x14ac:dyDescent="0.25">
      <c r="A21" s="34" t="s">
        <v>39</v>
      </c>
      <c r="B21" s="35"/>
      <c r="C21" s="35"/>
      <c r="D21" s="35"/>
      <c r="E21" s="36"/>
      <c r="F21" s="48">
        <v>0.2155</v>
      </c>
      <c r="G21" s="49"/>
      <c r="H21" s="47">
        <f>(H14*F21)</f>
        <v>85.337999999999994</v>
      </c>
      <c r="I21" s="46"/>
    </row>
    <row r="22" spans="1:9" x14ac:dyDescent="0.25">
      <c r="A22" s="34" t="s">
        <v>40</v>
      </c>
      <c r="B22" s="35"/>
      <c r="C22" s="35"/>
      <c r="D22" s="35"/>
      <c r="E22" s="36"/>
      <c r="F22" s="48">
        <v>3.6700000000000003E-2</v>
      </c>
      <c r="G22" s="49"/>
      <c r="H22" s="47">
        <f>(H14*F22)</f>
        <v>14.533200000000001</v>
      </c>
      <c r="I22" s="46"/>
    </row>
    <row r="23" spans="1:9" x14ac:dyDescent="0.25">
      <c r="A23" s="34" t="s">
        <v>41</v>
      </c>
      <c r="B23" s="35"/>
      <c r="C23" s="35"/>
      <c r="D23" s="35"/>
      <c r="E23" s="36"/>
      <c r="F23" s="48">
        <v>3.6700000000000003E-2</v>
      </c>
      <c r="G23" s="49"/>
      <c r="H23" s="47">
        <f>(H14*F23)</f>
        <v>14.533200000000001</v>
      </c>
      <c r="I23" s="46"/>
    </row>
    <row r="24" spans="1:9" x14ac:dyDescent="0.25">
      <c r="A24" s="34" t="s">
        <v>42</v>
      </c>
      <c r="B24" s="35"/>
      <c r="C24" s="35"/>
      <c r="D24" s="35"/>
      <c r="E24" s="36"/>
      <c r="F24" s="48">
        <v>9.1700000000000004E-2</v>
      </c>
      <c r="G24" s="49"/>
      <c r="H24" s="47">
        <f>(H14*F24)</f>
        <v>36.313200000000002</v>
      </c>
      <c r="I24" s="46"/>
    </row>
    <row r="25" spans="1:9" x14ac:dyDescent="0.25">
      <c r="A25" s="34" t="s">
        <v>36</v>
      </c>
      <c r="B25" s="35"/>
      <c r="C25" s="35"/>
      <c r="D25" s="35"/>
      <c r="E25" s="36"/>
      <c r="F25" s="48">
        <v>2.7E-2</v>
      </c>
      <c r="G25" s="49"/>
      <c r="H25" s="47">
        <f>(H14*F25)</f>
        <v>10.692</v>
      </c>
      <c r="I25" s="46"/>
    </row>
    <row r="26" spans="1:9" x14ac:dyDescent="0.25">
      <c r="A26" s="34" t="s">
        <v>43</v>
      </c>
      <c r="B26" s="35"/>
      <c r="C26" s="35"/>
      <c r="D26" s="35"/>
      <c r="E26" s="36"/>
      <c r="F26" s="48">
        <v>1.83E-2</v>
      </c>
      <c r="G26" s="49"/>
      <c r="H26" s="47">
        <f>(H14*F26)</f>
        <v>7.2468000000000004</v>
      </c>
      <c r="I26" s="46"/>
    </row>
    <row r="27" spans="1:9" x14ac:dyDescent="0.25">
      <c r="A27" s="34" t="s">
        <v>13</v>
      </c>
      <c r="B27" s="35"/>
      <c r="C27" s="35"/>
      <c r="D27" s="35"/>
      <c r="E27" s="36"/>
      <c r="F27" s="48">
        <v>0.1835</v>
      </c>
      <c r="G27" s="49"/>
      <c r="H27" s="47">
        <f>(H14*F27)</f>
        <v>72.665999999999997</v>
      </c>
      <c r="I27" s="46"/>
    </row>
    <row r="28" spans="1:9" x14ac:dyDescent="0.25">
      <c r="A28" s="34" t="s">
        <v>14</v>
      </c>
      <c r="B28" s="35"/>
      <c r="C28" s="35"/>
      <c r="D28" s="35"/>
      <c r="E28" s="36"/>
      <c r="F28" s="25">
        <f>SUM(F18:G27)</f>
        <v>0.91669999999999985</v>
      </c>
      <c r="G28" s="26"/>
      <c r="H28" s="47">
        <f>SUM(H18:H27)</f>
        <v>363.01319999999998</v>
      </c>
      <c r="I28" s="46"/>
    </row>
    <row r="29" spans="1:9" x14ac:dyDescent="0.25">
      <c r="A29" s="22" t="s">
        <v>16</v>
      </c>
      <c r="B29" s="23"/>
      <c r="C29" s="23"/>
      <c r="D29" s="23"/>
      <c r="E29" s="24"/>
      <c r="F29" s="7"/>
      <c r="G29" s="9"/>
      <c r="H29" s="27">
        <f>H28</f>
        <v>363.01319999999998</v>
      </c>
      <c r="I29" s="28"/>
    </row>
    <row r="31" spans="1:9" x14ac:dyDescent="0.25">
      <c r="A31" s="41" t="s">
        <v>17</v>
      </c>
      <c r="B31" s="42"/>
      <c r="C31" s="42"/>
      <c r="D31" s="42"/>
      <c r="E31" s="42"/>
      <c r="F31" s="42"/>
      <c r="G31" s="42"/>
      <c r="H31" s="42"/>
      <c r="I31" s="43"/>
    </row>
    <row r="32" spans="1:9" x14ac:dyDescent="0.25">
      <c r="A32" s="44" t="s">
        <v>9</v>
      </c>
      <c r="B32" s="45"/>
      <c r="C32" s="45"/>
      <c r="D32" s="45"/>
      <c r="E32" s="46"/>
      <c r="F32" s="44" t="s">
        <v>11</v>
      </c>
      <c r="G32" s="46"/>
      <c r="H32" s="44" t="s">
        <v>12</v>
      </c>
      <c r="I32" s="46"/>
    </row>
    <row r="33" spans="1:9" x14ac:dyDescent="0.25">
      <c r="A33" s="34" t="s">
        <v>18</v>
      </c>
      <c r="B33" s="35"/>
      <c r="C33" s="35"/>
      <c r="D33" s="35"/>
      <c r="E33" s="36"/>
      <c r="F33" s="40">
        <v>0.02</v>
      </c>
      <c r="G33" s="9"/>
      <c r="H33" s="39">
        <f>H14*F33</f>
        <v>7.92</v>
      </c>
      <c r="I33" s="9"/>
    </row>
    <row r="34" spans="1:9" x14ac:dyDescent="0.25">
      <c r="A34" s="34" t="s">
        <v>19</v>
      </c>
      <c r="B34" s="35"/>
      <c r="C34" s="35"/>
      <c r="D34" s="35"/>
      <c r="E34" s="36"/>
      <c r="F34" s="40">
        <v>0.03</v>
      </c>
      <c r="G34" s="9"/>
      <c r="H34" s="39">
        <f>(H14*F34)</f>
        <v>11.879999999999999</v>
      </c>
      <c r="I34" s="9"/>
    </row>
    <row r="35" spans="1:9" x14ac:dyDescent="0.25">
      <c r="A35" s="34" t="s">
        <v>20</v>
      </c>
      <c r="B35" s="35"/>
      <c r="C35" s="35"/>
      <c r="D35" s="35"/>
      <c r="E35" s="36"/>
      <c r="F35" s="37">
        <v>6.4999999999999997E-3</v>
      </c>
      <c r="G35" s="38"/>
      <c r="H35" s="39">
        <f>(H14*F35)</f>
        <v>2.5739999999999998</v>
      </c>
      <c r="I35" s="9"/>
    </row>
    <row r="36" spans="1:9" x14ac:dyDescent="0.25">
      <c r="A36" s="34" t="s">
        <v>34</v>
      </c>
      <c r="B36" s="35"/>
      <c r="C36" s="35"/>
      <c r="D36" s="35"/>
      <c r="E36" s="36"/>
      <c r="F36" s="37">
        <v>1.6E-2</v>
      </c>
      <c r="G36" s="38"/>
      <c r="H36" s="39">
        <f>(H14*F36)</f>
        <v>6.3360000000000003</v>
      </c>
      <c r="I36" s="9"/>
    </row>
    <row r="37" spans="1:9" x14ac:dyDescent="0.25">
      <c r="A37" s="34" t="s">
        <v>35</v>
      </c>
      <c r="B37" s="35"/>
      <c r="C37" s="35"/>
      <c r="D37" s="35"/>
      <c r="E37" s="36"/>
      <c r="F37" s="37">
        <v>1.0800000000000001E-2</v>
      </c>
      <c r="G37" s="38"/>
      <c r="H37" s="39">
        <f>(H14*F37)</f>
        <v>4.2768000000000006</v>
      </c>
      <c r="I37" s="9"/>
    </row>
    <row r="38" spans="1:9" x14ac:dyDescent="0.25">
      <c r="A38" s="22" t="s">
        <v>21</v>
      </c>
      <c r="B38" s="23"/>
      <c r="C38" s="23"/>
      <c r="D38" s="23"/>
      <c r="E38" s="24"/>
      <c r="F38" s="25">
        <f>SUM(F33:G37)</f>
        <v>8.3300000000000013E-2</v>
      </c>
      <c r="G38" s="26"/>
      <c r="H38" s="27">
        <f>SUM(H33:I37)</f>
        <v>32.986799999999995</v>
      </c>
      <c r="I38" s="28"/>
    </row>
    <row r="40" spans="1:9" x14ac:dyDescent="0.25">
      <c r="A40" s="29" t="s">
        <v>45</v>
      </c>
      <c r="B40" s="29"/>
      <c r="C40" s="29"/>
      <c r="D40" s="29"/>
      <c r="E40" s="29"/>
      <c r="F40" s="29"/>
      <c r="G40" s="29"/>
      <c r="H40" s="30">
        <f>H38+H29</f>
        <v>396</v>
      </c>
      <c r="I40" s="31"/>
    </row>
    <row r="42" spans="1:9" x14ac:dyDescent="0.25">
      <c r="A42" s="32" t="s">
        <v>46</v>
      </c>
      <c r="B42" s="32"/>
      <c r="C42" s="32"/>
      <c r="D42" s="32"/>
      <c r="E42" s="32"/>
      <c r="F42" s="18">
        <v>200</v>
      </c>
      <c r="G42" s="18"/>
      <c r="H42" s="33">
        <f>(F42*H40)</f>
        <v>79200</v>
      </c>
      <c r="I42" s="32"/>
    </row>
    <row r="43" spans="1:9" x14ac:dyDescent="0.25">
      <c r="A43" s="4"/>
      <c r="B43" s="4"/>
      <c r="C43" s="4"/>
      <c r="D43" s="4"/>
      <c r="E43" s="4"/>
      <c r="F43" s="3"/>
      <c r="G43" s="3"/>
      <c r="H43" s="5"/>
      <c r="I43" s="4"/>
    </row>
    <row r="44" spans="1:9" x14ac:dyDescent="0.25">
      <c r="A44" s="4"/>
      <c r="B44" s="4"/>
      <c r="C44" s="4"/>
      <c r="D44" s="4"/>
      <c r="E44" s="4"/>
      <c r="F44" s="3"/>
      <c r="G44" s="3"/>
      <c r="H44" s="5"/>
      <c r="I44" s="4"/>
    </row>
    <row r="45" spans="1:9" ht="74.25" customHeight="1" x14ac:dyDescent="0.25"/>
    <row r="46" spans="1:9" x14ac:dyDescent="0.25">
      <c r="A46" s="19" t="s">
        <v>33</v>
      </c>
      <c r="B46" s="19"/>
      <c r="C46" s="19"/>
      <c r="D46" s="19"/>
      <c r="E46" s="19"/>
      <c r="F46" s="19"/>
      <c r="G46" s="19"/>
      <c r="H46" s="19"/>
      <c r="I46" s="19"/>
    </row>
    <row r="47" spans="1:9" x14ac:dyDescent="0.25">
      <c r="A47" s="20" t="s">
        <v>22</v>
      </c>
      <c r="B47" s="20"/>
      <c r="C47" s="20"/>
      <c r="D47" s="20" t="s">
        <v>23</v>
      </c>
      <c r="E47" s="20"/>
      <c r="F47" s="20"/>
      <c r="G47" s="20" t="s">
        <v>24</v>
      </c>
      <c r="H47" s="20"/>
      <c r="I47" s="20"/>
    </row>
    <row r="48" spans="1:9" x14ac:dyDescent="0.25">
      <c r="A48" s="18" t="s">
        <v>25</v>
      </c>
      <c r="B48" s="18"/>
      <c r="C48" s="18"/>
      <c r="D48" s="21">
        <v>91.67</v>
      </c>
      <c r="E48" s="21"/>
      <c r="F48" s="21"/>
      <c r="G48" s="16" t="s">
        <v>26</v>
      </c>
      <c r="H48" s="16"/>
      <c r="I48" s="16"/>
    </row>
    <row r="49" spans="1:9" x14ac:dyDescent="0.25">
      <c r="A49" s="18" t="s">
        <v>27</v>
      </c>
      <c r="B49" s="18"/>
      <c r="C49" s="18"/>
      <c r="D49" s="17">
        <v>18.350000000000001</v>
      </c>
      <c r="E49" s="17"/>
      <c r="F49" s="17"/>
      <c r="G49" s="16"/>
      <c r="H49" s="16"/>
      <c r="I49" s="16"/>
    </row>
    <row r="50" spans="1:9" x14ac:dyDescent="0.25">
      <c r="A50" s="16" t="s">
        <v>28</v>
      </c>
      <c r="B50" s="16"/>
      <c r="C50" s="16"/>
      <c r="D50" s="17">
        <v>8.33</v>
      </c>
      <c r="E50" s="17"/>
      <c r="F50" s="17"/>
      <c r="G50" s="18" t="s">
        <v>20</v>
      </c>
      <c r="H50" s="18"/>
      <c r="I50" s="18"/>
    </row>
    <row r="51" spans="1:9" x14ac:dyDescent="0.25">
      <c r="A51" s="16"/>
      <c r="B51" s="16"/>
      <c r="C51" s="16"/>
      <c r="D51" s="17"/>
      <c r="E51" s="17"/>
      <c r="F51" s="17"/>
      <c r="G51" s="7" t="s">
        <v>34</v>
      </c>
      <c r="H51" s="8"/>
      <c r="I51" s="9"/>
    </row>
    <row r="52" spans="1:9" x14ac:dyDescent="0.25">
      <c r="A52" s="16"/>
      <c r="B52" s="16"/>
      <c r="C52" s="16"/>
      <c r="D52" s="17"/>
      <c r="E52" s="17"/>
      <c r="F52" s="17"/>
      <c r="G52" s="7" t="s">
        <v>35</v>
      </c>
      <c r="H52" s="8"/>
      <c r="I52" s="9"/>
    </row>
    <row r="53" spans="1:9" x14ac:dyDescent="0.25">
      <c r="A53" s="16"/>
      <c r="B53" s="16"/>
      <c r="C53" s="16"/>
      <c r="D53" s="17"/>
      <c r="E53" s="17"/>
      <c r="F53" s="17"/>
      <c r="G53" s="18" t="s">
        <v>19</v>
      </c>
      <c r="H53" s="18"/>
      <c r="I53" s="18"/>
    </row>
    <row r="54" spans="1:9" x14ac:dyDescent="0.25">
      <c r="A54" s="16"/>
      <c r="B54" s="16"/>
      <c r="C54" s="16"/>
      <c r="D54" s="17"/>
      <c r="E54" s="17"/>
      <c r="F54" s="17"/>
      <c r="G54" s="18" t="s">
        <v>29</v>
      </c>
      <c r="H54" s="18"/>
      <c r="I54" s="18"/>
    </row>
    <row r="56" spans="1:9" x14ac:dyDescent="0.25">
      <c r="A56" s="6" t="s">
        <v>31</v>
      </c>
      <c r="B56" s="6"/>
      <c r="C56" s="7" t="s">
        <v>30</v>
      </c>
      <c r="D56" s="8"/>
      <c r="E56" s="8"/>
      <c r="F56" s="9"/>
      <c r="G56" s="10">
        <f>(1+D48/100)*(1+D49/100)/(1-D50/100)</f>
        <v>2.4745439620377438</v>
      </c>
      <c r="H56" s="11"/>
      <c r="I56" s="12"/>
    </row>
    <row r="57" spans="1:9" x14ac:dyDescent="0.25">
      <c r="A57" s="6"/>
      <c r="B57" s="6"/>
      <c r="C57" s="7" t="s">
        <v>32</v>
      </c>
      <c r="D57" s="8"/>
      <c r="E57" s="8"/>
      <c r="F57" s="9"/>
      <c r="G57" s="13"/>
      <c r="H57" s="14"/>
      <c r="I57" s="15"/>
    </row>
  </sheetData>
  <mergeCells count="109">
    <mergeCell ref="A2:C2"/>
    <mergeCell ref="D2:F2"/>
    <mergeCell ref="B3:E3"/>
    <mergeCell ref="A5:I5"/>
    <mergeCell ref="A7:I7"/>
    <mergeCell ref="A8:B8"/>
    <mergeCell ref="C8:D8"/>
    <mergeCell ref="E8:G8"/>
    <mergeCell ref="H8:I8"/>
    <mergeCell ref="A14:C14"/>
    <mergeCell ref="D14:E14"/>
    <mergeCell ref="F14:G14"/>
    <mergeCell ref="H14:I14"/>
    <mergeCell ref="A16:I16"/>
    <mergeCell ref="A17:E17"/>
    <mergeCell ref="F17:G17"/>
    <mergeCell ref="H17:I17"/>
    <mergeCell ref="C9:D10"/>
    <mergeCell ref="E9:G10"/>
    <mergeCell ref="H9:I10"/>
    <mergeCell ref="A10:B10"/>
    <mergeCell ref="A12:I12"/>
    <mergeCell ref="A13:C13"/>
    <mergeCell ref="D13:E13"/>
    <mergeCell ref="F13:G13"/>
    <mergeCell ref="H13:I1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4:E34"/>
    <mergeCell ref="F34:G34"/>
    <mergeCell ref="H34:I34"/>
    <mergeCell ref="A35:E35"/>
    <mergeCell ref="F35:G35"/>
    <mergeCell ref="H35:I35"/>
    <mergeCell ref="A31:I31"/>
    <mergeCell ref="A32:E32"/>
    <mergeCell ref="F32:G32"/>
    <mergeCell ref="H32:I32"/>
    <mergeCell ref="A33:E33"/>
    <mergeCell ref="F33:G33"/>
    <mergeCell ref="H33:I33"/>
    <mergeCell ref="A38:E38"/>
    <mergeCell ref="F38:G38"/>
    <mergeCell ref="H38:I38"/>
    <mergeCell ref="A40:G40"/>
    <mergeCell ref="H40:I40"/>
    <mergeCell ref="A42:E42"/>
    <mergeCell ref="F42:G42"/>
    <mergeCell ref="H42:I42"/>
    <mergeCell ref="A36:E36"/>
    <mergeCell ref="F36:G36"/>
    <mergeCell ref="H36:I36"/>
    <mergeCell ref="A37:E37"/>
    <mergeCell ref="F37:G37"/>
    <mergeCell ref="H37:I37"/>
    <mergeCell ref="A46:I46"/>
    <mergeCell ref="A47:C47"/>
    <mergeCell ref="D47:F47"/>
    <mergeCell ref="G47:I47"/>
    <mergeCell ref="A48:C48"/>
    <mergeCell ref="D48:F48"/>
    <mergeCell ref="G48:I49"/>
    <mergeCell ref="A49:C49"/>
    <mergeCell ref="D49:F49"/>
    <mergeCell ref="A56:B57"/>
    <mergeCell ref="C56:F56"/>
    <mergeCell ref="G56:I57"/>
    <mergeCell ref="C57:F57"/>
    <mergeCell ref="A50:C54"/>
    <mergeCell ref="D50:F54"/>
    <mergeCell ref="G50:I50"/>
    <mergeCell ref="G51:I51"/>
    <mergeCell ref="G52:I52"/>
    <mergeCell ref="G53:I53"/>
    <mergeCell ref="G54:I5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Layout" zoomScaleNormal="100" workbookViewId="0">
      <selection activeCell="H9" sqref="H9:I10"/>
    </sheetView>
  </sheetViews>
  <sheetFormatPr defaultRowHeight="15" x14ac:dyDescent="0.25"/>
  <cols>
    <col min="1" max="1" width="13.5703125" customWidth="1"/>
    <col min="2" max="2" width="11" customWidth="1"/>
    <col min="5" max="5" width="11" customWidth="1"/>
  </cols>
  <sheetData>
    <row r="1" spans="1:9" ht="74.25" customHeight="1" x14ac:dyDescent="0.25"/>
    <row r="2" spans="1:9" x14ac:dyDescent="0.25">
      <c r="A2" s="63" t="s">
        <v>57</v>
      </c>
      <c r="B2" s="63"/>
      <c r="C2" s="63"/>
      <c r="D2" s="63" t="s">
        <v>56</v>
      </c>
      <c r="E2" s="63"/>
      <c r="F2" s="63"/>
    </row>
    <row r="3" spans="1:9" x14ac:dyDescent="0.25">
      <c r="A3" t="s">
        <v>0</v>
      </c>
      <c r="B3" s="64">
        <v>45023</v>
      </c>
      <c r="C3" s="64"/>
      <c r="D3" s="64"/>
      <c r="E3" s="64"/>
    </row>
    <row r="5" spans="1:9" x14ac:dyDescent="0.25">
      <c r="A5" s="65" t="s">
        <v>54</v>
      </c>
      <c r="B5" s="65"/>
      <c r="C5" s="65"/>
      <c r="D5" s="65"/>
      <c r="E5" s="65"/>
      <c r="F5" s="65"/>
      <c r="G5" s="65"/>
      <c r="H5" s="65"/>
      <c r="I5" s="65"/>
    </row>
    <row r="7" spans="1:9" x14ac:dyDescent="0.25">
      <c r="A7" s="66" t="s">
        <v>7</v>
      </c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32" t="s">
        <v>1</v>
      </c>
      <c r="B8" s="32"/>
      <c r="C8" s="32" t="s">
        <v>3</v>
      </c>
      <c r="D8" s="32"/>
      <c r="E8" s="32" t="s">
        <v>5</v>
      </c>
      <c r="F8" s="32"/>
      <c r="G8" s="32"/>
      <c r="H8" s="32" t="s">
        <v>6</v>
      </c>
      <c r="I8" s="32"/>
    </row>
    <row r="9" spans="1:9" x14ac:dyDescent="0.25">
      <c r="A9" s="1" t="s">
        <v>53</v>
      </c>
      <c r="B9" s="2"/>
      <c r="C9" s="16" t="s">
        <v>4</v>
      </c>
      <c r="D9" s="16"/>
      <c r="E9" s="16" t="s">
        <v>50</v>
      </c>
      <c r="F9" s="16"/>
      <c r="G9" s="16"/>
      <c r="H9" s="16">
        <v>288</v>
      </c>
      <c r="I9" s="16"/>
    </row>
    <row r="10" spans="1:9" x14ac:dyDescent="0.25">
      <c r="A10" s="60" t="s">
        <v>2</v>
      </c>
      <c r="B10" s="61"/>
      <c r="C10" s="16"/>
      <c r="D10" s="16"/>
      <c r="E10" s="16"/>
      <c r="F10" s="16"/>
      <c r="G10" s="16"/>
      <c r="H10" s="16"/>
      <c r="I10" s="16"/>
    </row>
    <row r="12" spans="1:9" x14ac:dyDescent="0.25">
      <c r="A12" s="41" t="s">
        <v>8</v>
      </c>
      <c r="B12" s="42"/>
      <c r="C12" s="42"/>
      <c r="D12" s="62"/>
      <c r="E12" s="62"/>
      <c r="F12" s="62"/>
      <c r="G12" s="62"/>
      <c r="H12" s="42"/>
      <c r="I12" s="43"/>
    </row>
    <row r="13" spans="1:9" x14ac:dyDescent="0.25">
      <c r="A13" s="44" t="s">
        <v>9</v>
      </c>
      <c r="B13" s="45"/>
      <c r="C13" s="45"/>
      <c r="D13" s="32" t="s">
        <v>5</v>
      </c>
      <c r="E13" s="32"/>
      <c r="F13" s="32" t="s">
        <v>11</v>
      </c>
      <c r="G13" s="32"/>
      <c r="H13" s="45" t="s">
        <v>10</v>
      </c>
      <c r="I13" s="46"/>
    </row>
    <row r="14" spans="1:9" x14ac:dyDescent="0.25">
      <c r="A14" s="7" t="s">
        <v>55</v>
      </c>
      <c r="B14" s="8"/>
      <c r="C14" s="8"/>
      <c r="D14" s="55" t="s">
        <v>51</v>
      </c>
      <c r="E14" s="56"/>
      <c r="F14" s="57">
        <v>1</v>
      </c>
      <c r="G14" s="18"/>
      <c r="H14" s="58">
        <v>396</v>
      </c>
      <c r="I14" s="59"/>
    </row>
    <row r="16" spans="1:9" x14ac:dyDescent="0.25">
      <c r="A16" s="41" t="s">
        <v>15</v>
      </c>
      <c r="B16" s="42"/>
      <c r="C16" s="42"/>
      <c r="D16" s="42"/>
      <c r="E16" s="42"/>
      <c r="F16" s="42"/>
      <c r="G16" s="42"/>
      <c r="H16" s="42"/>
      <c r="I16" s="43"/>
    </row>
    <row r="17" spans="1:9" x14ac:dyDescent="0.25">
      <c r="A17" s="44" t="s">
        <v>9</v>
      </c>
      <c r="B17" s="45"/>
      <c r="C17" s="45"/>
      <c r="D17" s="45"/>
      <c r="E17" s="46"/>
      <c r="F17" s="44" t="s">
        <v>11</v>
      </c>
      <c r="G17" s="46"/>
      <c r="H17" s="44" t="s">
        <v>12</v>
      </c>
      <c r="I17" s="46"/>
    </row>
    <row r="18" spans="1:9" x14ac:dyDescent="0.25">
      <c r="A18" s="50" t="s">
        <v>44</v>
      </c>
      <c r="B18" s="51"/>
      <c r="C18" s="51"/>
      <c r="D18" s="51"/>
      <c r="E18" s="52"/>
      <c r="F18" s="53">
        <v>9.1700000000000004E-2</v>
      </c>
      <c r="G18" s="54"/>
      <c r="H18" s="47">
        <f>(H14*F18)</f>
        <v>36.313200000000002</v>
      </c>
      <c r="I18" s="46"/>
    </row>
    <row r="19" spans="1:9" x14ac:dyDescent="0.25">
      <c r="A19" s="34" t="s">
        <v>37</v>
      </c>
      <c r="B19" s="35"/>
      <c r="C19" s="35"/>
      <c r="D19" s="35"/>
      <c r="E19" s="36"/>
      <c r="F19" s="48">
        <v>0.16059999999999999</v>
      </c>
      <c r="G19" s="49"/>
      <c r="H19" s="47">
        <f>(H14*F19)</f>
        <v>63.5976</v>
      </c>
      <c r="I19" s="46"/>
    </row>
    <row r="20" spans="1:9" x14ac:dyDescent="0.25">
      <c r="A20" s="34" t="s">
        <v>38</v>
      </c>
      <c r="B20" s="35"/>
      <c r="C20" s="35"/>
      <c r="D20" s="35"/>
      <c r="E20" s="36"/>
      <c r="F20" s="48">
        <v>5.5E-2</v>
      </c>
      <c r="G20" s="49"/>
      <c r="H20" s="47">
        <f>(H14*F20)</f>
        <v>21.78</v>
      </c>
      <c r="I20" s="46"/>
    </row>
    <row r="21" spans="1:9" x14ac:dyDescent="0.25">
      <c r="A21" s="34" t="s">
        <v>39</v>
      </c>
      <c r="B21" s="35"/>
      <c r="C21" s="35"/>
      <c r="D21" s="35"/>
      <c r="E21" s="36"/>
      <c r="F21" s="48">
        <v>0.2155</v>
      </c>
      <c r="G21" s="49"/>
      <c r="H21" s="47">
        <f>(H14*F21)</f>
        <v>85.337999999999994</v>
      </c>
      <c r="I21" s="46"/>
    </row>
    <row r="22" spans="1:9" x14ac:dyDescent="0.25">
      <c r="A22" s="34" t="s">
        <v>40</v>
      </c>
      <c r="B22" s="35"/>
      <c r="C22" s="35"/>
      <c r="D22" s="35"/>
      <c r="E22" s="36"/>
      <c r="F22" s="48">
        <v>3.6700000000000003E-2</v>
      </c>
      <c r="G22" s="49"/>
      <c r="H22" s="47">
        <f>(H14*F22)</f>
        <v>14.533200000000001</v>
      </c>
      <c r="I22" s="46"/>
    </row>
    <row r="23" spans="1:9" x14ac:dyDescent="0.25">
      <c r="A23" s="34" t="s">
        <v>41</v>
      </c>
      <c r="B23" s="35"/>
      <c r="C23" s="35"/>
      <c r="D23" s="35"/>
      <c r="E23" s="36"/>
      <c r="F23" s="48">
        <v>3.6700000000000003E-2</v>
      </c>
      <c r="G23" s="49"/>
      <c r="H23" s="47">
        <f>(H14*F23)</f>
        <v>14.533200000000001</v>
      </c>
      <c r="I23" s="46"/>
    </row>
    <row r="24" spans="1:9" x14ac:dyDescent="0.25">
      <c r="A24" s="34" t="s">
        <v>42</v>
      </c>
      <c r="B24" s="35"/>
      <c r="C24" s="35"/>
      <c r="D24" s="35"/>
      <c r="E24" s="36"/>
      <c r="F24" s="48">
        <v>9.1700000000000004E-2</v>
      </c>
      <c r="G24" s="49"/>
      <c r="H24" s="47">
        <f>(H14*F24)</f>
        <v>36.313200000000002</v>
      </c>
      <c r="I24" s="46"/>
    </row>
    <row r="25" spans="1:9" x14ac:dyDescent="0.25">
      <c r="A25" s="34" t="s">
        <v>36</v>
      </c>
      <c r="B25" s="35"/>
      <c r="C25" s="35"/>
      <c r="D25" s="35"/>
      <c r="E25" s="36"/>
      <c r="F25" s="48">
        <v>2.7E-2</v>
      </c>
      <c r="G25" s="49"/>
      <c r="H25" s="47">
        <f>(H14*F25)</f>
        <v>10.692</v>
      </c>
      <c r="I25" s="46"/>
    </row>
    <row r="26" spans="1:9" x14ac:dyDescent="0.25">
      <c r="A26" s="34" t="s">
        <v>43</v>
      </c>
      <c r="B26" s="35"/>
      <c r="C26" s="35"/>
      <c r="D26" s="35"/>
      <c r="E26" s="36"/>
      <c r="F26" s="48">
        <v>1.83E-2</v>
      </c>
      <c r="G26" s="49"/>
      <c r="H26" s="47">
        <f>(H14*F26)</f>
        <v>7.2468000000000004</v>
      </c>
      <c r="I26" s="46"/>
    </row>
    <row r="27" spans="1:9" x14ac:dyDescent="0.25">
      <c r="A27" s="34" t="s">
        <v>13</v>
      </c>
      <c r="B27" s="35"/>
      <c r="C27" s="35"/>
      <c r="D27" s="35"/>
      <c r="E27" s="36"/>
      <c r="F27" s="48">
        <v>0.1835</v>
      </c>
      <c r="G27" s="49"/>
      <c r="H27" s="47">
        <f>(H14*F27)</f>
        <v>72.665999999999997</v>
      </c>
      <c r="I27" s="46"/>
    </row>
    <row r="28" spans="1:9" x14ac:dyDescent="0.25">
      <c r="A28" s="34" t="s">
        <v>14</v>
      </c>
      <c r="B28" s="35"/>
      <c r="C28" s="35"/>
      <c r="D28" s="35"/>
      <c r="E28" s="36"/>
      <c r="F28" s="25">
        <f>SUM(F18:G27)</f>
        <v>0.91669999999999985</v>
      </c>
      <c r="G28" s="26"/>
      <c r="H28" s="47">
        <f>SUM(H18:H27)</f>
        <v>363.01319999999998</v>
      </c>
      <c r="I28" s="46"/>
    </row>
    <row r="29" spans="1:9" x14ac:dyDescent="0.25">
      <c r="A29" s="22" t="s">
        <v>16</v>
      </c>
      <c r="B29" s="23"/>
      <c r="C29" s="23"/>
      <c r="D29" s="23"/>
      <c r="E29" s="24"/>
      <c r="F29" s="7"/>
      <c r="G29" s="9"/>
      <c r="H29" s="27">
        <f>H28</f>
        <v>363.01319999999998</v>
      </c>
      <c r="I29" s="28"/>
    </row>
    <row r="31" spans="1:9" x14ac:dyDescent="0.25">
      <c r="A31" s="41" t="s">
        <v>17</v>
      </c>
      <c r="B31" s="42"/>
      <c r="C31" s="42"/>
      <c r="D31" s="42"/>
      <c r="E31" s="42"/>
      <c r="F31" s="42"/>
      <c r="G31" s="42"/>
      <c r="H31" s="42"/>
      <c r="I31" s="43"/>
    </row>
    <row r="32" spans="1:9" x14ac:dyDescent="0.25">
      <c r="A32" s="44" t="s">
        <v>9</v>
      </c>
      <c r="B32" s="45"/>
      <c r="C32" s="45"/>
      <c r="D32" s="45"/>
      <c r="E32" s="46"/>
      <c r="F32" s="44" t="s">
        <v>11</v>
      </c>
      <c r="G32" s="46"/>
      <c r="H32" s="44" t="s">
        <v>12</v>
      </c>
      <c r="I32" s="46"/>
    </row>
    <row r="33" spans="1:9" x14ac:dyDescent="0.25">
      <c r="A33" s="34" t="s">
        <v>18</v>
      </c>
      <c r="B33" s="35"/>
      <c r="C33" s="35"/>
      <c r="D33" s="35"/>
      <c r="E33" s="36"/>
      <c r="F33" s="40">
        <v>0.02</v>
      </c>
      <c r="G33" s="9"/>
      <c r="H33" s="39">
        <f>H14*F33</f>
        <v>7.92</v>
      </c>
      <c r="I33" s="9"/>
    </row>
    <row r="34" spans="1:9" x14ac:dyDescent="0.25">
      <c r="A34" s="34" t="s">
        <v>19</v>
      </c>
      <c r="B34" s="35"/>
      <c r="C34" s="35"/>
      <c r="D34" s="35"/>
      <c r="E34" s="36"/>
      <c r="F34" s="40">
        <v>0.03</v>
      </c>
      <c r="G34" s="9"/>
      <c r="H34" s="39">
        <f>(H14*F34)</f>
        <v>11.879999999999999</v>
      </c>
      <c r="I34" s="9"/>
    </row>
    <row r="35" spans="1:9" x14ac:dyDescent="0.25">
      <c r="A35" s="34" t="s">
        <v>20</v>
      </c>
      <c r="B35" s="35"/>
      <c r="C35" s="35"/>
      <c r="D35" s="35"/>
      <c r="E35" s="36"/>
      <c r="F35" s="37">
        <v>6.4999999999999997E-3</v>
      </c>
      <c r="G35" s="38"/>
      <c r="H35" s="39">
        <f>(H14*F35)</f>
        <v>2.5739999999999998</v>
      </c>
      <c r="I35" s="9"/>
    </row>
    <row r="36" spans="1:9" x14ac:dyDescent="0.25">
      <c r="A36" s="34" t="s">
        <v>34</v>
      </c>
      <c r="B36" s="35"/>
      <c r="C36" s="35"/>
      <c r="D36" s="35"/>
      <c r="E36" s="36"/>
      <c r="F36" s="37">
        <v>1.6E-2</v>
      </c>
      <c r="G36" s="38"/>
      <c r="H36" s="39">
        <f>(H14*F36)</f>
        <v>6.3360000000000003</v>
      </c>
      <c r="I36" s="9"/>
    </row>
    <row r="37" spans="1:9" x14ac:dyDescent="0.25">
      <c r="A37" s="34" t="s">
        <v>35</v>
      </c>
      <c r="B37" s="35"/>
      <c r="C37" s="35"/>
      <c r="D37" s="35"/>
      <c r="E37" s="36"/>
      <c r="F37" s="37">
        <v>1.0800000000000001E-2</v>
      </c>
      <c r="G37" s="38"/>
      <c r="H37" s="39">
        <f>(H14*F37)</f>
        <v>4.2768000000000006</v>
      </c>
      <c r="I37" s="9"/>
    </row>
    <row r="38" spans="1:9" x14ac:dyDescent="0.25">
      <c r="A38" s="22" t="s">
        <v>21</v>
      </c>
      <c r="B38" s="23"/>
      <c r="C38" s="23"/>
      <c r="D38" s="23"/>
      <c r="E38" s="24"/>
      <c r="F38" s="25">
        <f>SUM(F33:G37)</f>
        <v>8.3300000000000013E-2</v>
      </c>
      <c r="G38" s="26"/>
      <c r="H38" s="27">
        <f>SUM(H33:I37)</f>
        <v>32.986799999999995</v>
      </c>
      <c r="I38" s="28"/>
    </row>
    <row r="40" spans="1:9" x14ac:dyDescent="0.25">
      <c r="A40" s="29" t="s">
        <v>45</v>
      </c>
      <c r="B40" s="29"/>
      <c r="C40" s="29"/>
      <c r="D40" s="29"/>
      <c r="E40" s="29"/>
      <c r="F40" s="29"/>
      <c r="G40" s="29"/>
      <c r="H40" s="30">
        <f>H38+H29</f>
        <v>396</v>
      </c>
      <c r="I40" s="31"/>
    </row>
    <row r="42" spans="1:9" x14ac:dyDescent="0.25">
      <c r="A42" s="32" t="s">
        <v>46</v>
      </c>
      <c r="B42" s="32"/>
      <c r="C42" s="32"/>
      <c r="D42" s="32"/>
      <c r="E42" s="32"/>
      <c r="F42" s="18">
        <f>H9</f>
        <v>288</v>
      </c>
      <c r="G42" s="18"/>
      <c r="H42" s="33">
        <f>(F42*H40)</f>
        <v>114048</v>
      </c>
      <c r="I42" s="32"/>
    </row>
    <row r="43" spans="1:9" x14ac:dyDescent="0.25">
      <c r="A43" s="4"/>
      <c r="B43" s="4"/>
      <c r="C43" s="4"/>
      <c r="D43" s="4"/>
      <c r="E43" s="4"/>
      <c r="F43" s="3"/>
      <c r="G43" s="3"/>
      <c r="H43" s="5"/>
      <c r="I43" s="4"/>
    </row>
    <row r="44" spans="1:9" x14ac:dyDescent="0.25">
      <c r="A44" s="4"/>
      <c r="B44" s="4"/>
      <c r="C44" s="4"/>
      <c r="D44" s="4"/>
      <c r="E44" s="4"/>
      <c r="F44" s="3"/>
      <c r="G44" s="3"/>
      <c r="H44" s="5"/>
      <c r="I44" s="4"/>
    </row>
    <row r="45" spans="1:9" ht="74.25" customHeight="1" x14ac:dyDescent="0.25"/>
    <row r="46" spans="1:9" x14ac:dyDescent="0.25">
      <c r="A46" s="19" t="s">
        <v>33</v>
      </c>
      <c r="B46" s="19"/>
      <c r="C46" s="19"/>
      <c r="D46" s="19"/>
      <c r="E46" s="19"/>
      <c r="F46" s="19"/>
      <c r="G46" s="19"/>
      <c r="H46" s="19"/>
      <c r="I46" s="19"/>
    </row>
    <row r="47" spans="1:9" x14ac:dyDescent="0.25">
      <c r="A47" s="20" t="s">
        <v>22</v>
      </c>
      <c r="B47" s="20"/>
      <c r="C47" s="20"/>
      <c r="D47" s="20" t="s">
        <v>23</v>
      </c>
      <c r="E47" s="20"/>
      <c r="F47" s="20"/>
      <c r="G47" s="20" t="s">
        <v>24</v>
      </c>
      <c r="H47" s="20"/>
      <c r="I47" s="20"/>
    </row>
    <row r="48" spans="1:9" x14ac:dyDescent="0.25">
      <c r="A48" s="18" t="s">
        <v>25</v>
      </c>
      <c r="B48" s="18"/>
      <c r="C48" s="18"/>
      <c r="D48" s="21">
        <v>91.67</v>
      </c>
      <c r="E48" s="21"/>
      <c r="F48" s="21"/>
      <c r="G48" s="16" t="s">
        <v>26</v>
      </c>
      <c r="H48" s="16"/>
      <c r="I48" s="16"/>
    </row>
    <row r="49" spans="1:9" x14ac:dyDescent="0.25">
      <c r="A49" s="18" t="s">
        <v>27</v>
      </c>
      <c r="B49" s="18"/>
      <c r="C49" s="18"/>
      <c r="D49" s="17">
        <v>18.350000000000001</v>
      </c>
      <c r="E49" s="17"/>
      <c r="F49" s="17"/>
      <c r="G49" s="16"/>
      <c r="H49" s="16"/>
      <c r="I49" s="16"/>
    </row>
    <row r="50" spans="1:9" x14ac:dyDescent="0.25">
      <c r="A50" s="16" t="s">
        <v>28</v>
      </c>
      <c r="B50" s="16"/>
      <c r="C50" s="16"/>
      <c r="D50" s="17">
        <v>8.33</v>
      </c>
      <c r="E50" s="17"/>
      <c r="F50" s="17"/>
      <c r="G50" s="18" t="s">
        <v>20</v>
      </c>
      <c r="H50" s="18"/>
      <c r="I50" s="18"/>
    </row>
    <row r="51" spans="1:9" x14ac:dyDescent="0.25">
      <c r="A51" s="16"/>
      <c r="B51" s="16"/>
      <c r="C51" s="16"/>
      <c r="D51" s="17"/>
      <c r="E51" s="17"/>
      <c r="F51" s="17"/>
      <c r="G51" s="7" t="s">
        <v>34</v>
      </c>
      <c r="H51" s="8"/>
      <c r="I51" s="9"/>
    </row>
    <row r="52" spans="1:9" x14ac:dyDescent="0.25">
      <c r="A52" s="16"/>
      <c r="B52" s="16"/>
      <c r="C52" s="16"/>
      <c r="D52" s="17"/>
      <c r="E52" s="17"/>
      <c r="F52" s="17"/>
      <c r="G52" s="7" t="s">
        <v>35</v>
      </c>
      <c r="H52" s="8"/>
      <c r="I52" s="9"/>
    </row>
    <row r="53" spans="1:9" x14ac:dyDescent="0.25">
      <c r="A53" s="16"/>
      <c r="B53" s="16"/>
      <c r="C53" s="16"/>
      <c r="D53" s="17"/>
      <c r="E53" s="17"/>
      <c r="F53" s="17"/>
      <c r="G53" s="18" t="s">
        <v>19</v>
      </c>
      <c r="H53" s="18"/>
      <c r="I53" s="18"/>
    </row>
    <row r="54" spans="1:9" x14ac:dyDescent="0.25">
      <c r="A54" s="16"/>
      <c r="B54" s="16"/>
      <c r="C54" s="16"/>
      <c r="D54" s="17"/>
      <c r="E54" s="17"/>
      <c r="F54" s="17"/>
      <c r="G54" s="18" t="s">
        <v>29</v>
      </c>
      <c r="H54" s="18"/>
      <c r="I54" s="18"/>
    </row>
    <row r="56" spans="1:9" x14ac:dyDescent="0.25">
      <c r="A56" s="6" t="s">
        <v>31</v>
      </c>
      <c r="B56" s="6"/>
      <c r="C56" s="7" t="s">
        <v>30</v>
      </c>
      <c r="D56" s="8"/>
      <c r="E56" s="8"/>
      <c r="F56" s="9"/>
      <c r="G56" s="10">
        <f>(1+D48/100)*(1+D49/100)/(1-D50/100)</f>
        <v>2.4745439620377438</v>
      </c>
      <c r="H56" s="11"/>
      <c r="I56" s="12"/>
    </row>
    <row r="57" spans="1:9" x14ac:dyDescent="0.25">
      <c r="A57" s="6"/>
      <c r="B57" s="6"/>
      <c r="C57" s="7" t="s">
        <v>32</v>
      </c>
      <c r="D57" s="8"/>
      <c r="E57" s="8"/>
      <c r="F57" s="9"/>
      <c r="G57" s="13"/>
      <c r="H57" s="14"/>
      <c r="I57" s="15"/>
    </row>
  </sheetData>
  <mergeCells count="109">
    <mergeCell ref="A2:C2"/>
    <mergeCell ref="D2:F2"/>
    <mergeCell ref="B3:E3"/>
    <mergeCell ref="A5:I5"/>
    <mergeCell ref="A7:I7"/>
    <mergeCell ref="A8:B8"/>
    <mergeCell ref="C8:D8"/>
    <mergeCell ref="E8:G8"/>
    <mergeCell ref="H8:I8"/>
    <mergeCell ref="A14:C14"/>
    <mergeCell ref="D14:E14"/>
    <mergeCell ref="F14:G14"/>
    <mergeCell ref="H14:I14"/>
    <mergeCell ref="A16:I16"/>
    <mergeCell ref="A17:E17"/>
    <mergeCell ref="F17:G17"/>
    <mergeCell ref="H17:I17"/>
    <mergeCell ref="C9:D10"/>
    <mergeCell ref="E9:G10"/>
    <mergeCell ref="H9:I10"/>
    <mergeCell ref="A10:B10"/>
    <mergeCell ref="A12:I12"/>
    <mergeCell ref="A13:C13"/>
    <mergeCell ref="D13:E13"/>
    <mergeCell ref="F13:G13"/>
    <mergeCell ref="H13:I1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4:E34"/>
    <mergeCell ref="F34:G34"/>
    <mergeCell ref="H34:I34"/>
    <mergeCell ref="A35:E35"/>
    <mergeCell ref="F35:G35"/>
    <mergeCell ref="H35:I35"/>
    <mergeCell ref="A31:I31"/>
    <mergeCell ref="A32:E32"/>
    <mergeCell ref="F32:G32"/>
    <mergeCell ref="H32:I32"/>
    <mergeCell ref="A33:E33"/>
    <mergeCell ref="F33:G33"/>
    <mergeCell ref="H33:I33"/>
    <mergeCell ref="A38:E38"/>
    <mergeCell ref="F38:G38"/>
    <mergeCell ref="H38:I38"/>
    <mergeCell ref="A40:G40"/>
    <mergeCell ref="H40:I40"/>
    <mergeCell ref="A42:E42"/>
    <mergeCell ref="F42:G42"/>
    <mergeCell ref="H42:I42"/>
    <mergeCell ref="A36:E36"/>
    <mergeCell ref="F36:G36"/>
    <mergeCell ref="H36:I36"/>
    <mergeCell ref="A37:E37"/>
    <mergeCell ref="F37:G37"/>
    <mergeCell ref="H37:I37"/>
    <mergeCell ref="A46:I46"/>
    <mergeCell ref="A47:C47"/>
    <mergeCell ref="D47:F47"/>
    <mergeCell ref="G47:I47"/>
    <mergeCell ref="A48:C48"/>
    <mergeCell ref="D48:F48"/>
    <mergeCell ref="G48:I49"/>
    <mergeCell ref="A49:C49"/>
    <mergeCell ref="D49:F49"/>
    <mergeCell ref="A56:B57"/>
    <mergeCell ref="C56:F56"/>
    <mergeCell ref="G56:I57"/>
    <mergeCell ref="C57:F57"/>
    <mergeCell ref="A50:C54"/>
    <mergeCell ref="D50:F54"/>
    <mergeCell ref="G50:I50"/>
    <mergeCell ref="G51:I51"/>
    <mergeCell ref="G52:I52"/>
    <mergeCell ref="G53:I53"/>
    <mergeCell ref="G54:I5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Trator Esteira</vt:lpstr>
      <vt:lpstr>Escavadeira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</dc:creator>
  <cp:lastModifiedBy>Windows User</cp:lastModifiedBy>
  <cp:lastPrinted>2022-11-04T16:34:26Z</cp:lastPrinted>
  <dcterms:created xsi:type="dcterms:W3CDTF">2021-10-05T11:32:32Z</dcterms:created>
  <dcterms:modified xsi:type="dcterms:W3CDTF">2023-03-21T12:12:31Z</dcterms:modified>
</cp:coreProperties>
</file>