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<sst xmlns="http://schemas.openxmlformats.org/spreadsheetml/2006/main" count="116" uniqueCount="80">
  <si>
    <t>ITEM</t>
  </si>
  <si>
    <t>CÓDIGO SINAPI</t>
  </si>
  <si>
    <t>DESCRIÇÃO</t>
  </si>
  <si>
    <t>QUANTIDADE</t>
  </si>
  <si>
    <t>UNIDADE</t>
  </si>
  <si>
    <t>VALOR UNITÁRIO</t>
  </si>
  <si>
    <t>TOTAL</t>
  </si>
  <si>
    <t>VALOR TOTAL</t>
  </si>
  <si>
    <t>EXECUÇÃO DE PASSEIO EM PISO INTERTRAVADO, COM BLOCO RETANGULAR COR NATURAL DE 20 X 10 CM, ESPESSURA 6 CM. AF_12/2015</t>
  </si>
  <si>
    <t>M2</t>
  </si>
  <si>
    <t>M3</t>
  </si>
  <si>
    <t>COEFICIENTE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</si>
  <si>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</si>
  <si>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M</t>
  </si>
  <si>
    <t>KG</t>
  </si>
  <si>
    <t>102073</t>
  </si>
  <si>
    <t>ESCADA EM CONCRETO ARMADO MOLDADO IN LOCO, FCK 20 MPA, COM 1 LANCE E LAJE PLANA, FÔRMA EM CHAPA DE MADEIRA COMPENSADA RESINADA. AF_11/2020</t>
  </si>
  <si>
    <t>92725</t>
  </si>
  <si>
    <t>CONCRETAGEM DE VIGAS E LAJES, FCK=20 MPA, PARA LAJES MACIÇAS OU NERVURADAS COM USO DE BOMBA EM EDIFICAÇÃO COM ÁREA MÉDIA DE LAJES MENOR OU IGUAL A 20 M² - LANÇAMENTO, ADENSAMENTO E ACABAMENTO. AF_12/2015</t>
  </si>
  <si>
    <t>99855</t>
  </si>
  <si>
    <t>CORRIMÃO SIMPLES, DIÂMETRO EXTERNO = 1 1/2", EM AÇO GALVANIZADO. AF_04/2019_P</t>
  </si>
  <si>
    <t>QUADRA POLIESPORTIVA</t>
  </si>
  <si>
    <t>101747</t>
  </si>
  <si>
    <t>PISO EM CONCRETO 20 MPA PREPARO MECÂNICO, ESPESSURA 7CM. AF_09/2020</t>
  </si>
  <si>
    <t>102492</t>
  </si>
  <si>
    <t>PINTURA DE PISO COM TINTA ACRÍLICA, APLICAÇÃO MANUAL, 3 DEMÃOS, INCLUSO FUNDO PREPARADOR. AF_05/2021</t>
  </si>
  <si>
    <t>102506</t>
  </si>
  <si>
    <t>PINTURA DE DEMARCAÇÃO DE QUADRA POLIESPORTIVA COM TINTA EPÓXI, E = 5 CM, APLICAÇÃO MANUAL. AF_05/2021</t>
  </si>
  <si>
    <t>25398</t>
  </si>
  <si>
    <t>CONJUNTO PARA FUTSAL COM TRAVES OFICIAIS DE 3,00 X 2,00 M EM TUBO DE ACO GALVANIZADO 3" COM REQUADRO EM TUBO DE 1", PINTURA EM PRIMER COM TINTA ESMALTE SINTETICO E REDES DE POLIETILENO FIO 4 MM</t>
  </si>
  <si>
    <t xml:space="preserve">UN    </t>
  </si>
  <si>
    <t>PAR DE TABELAS DE BASQUETE EM COMPENSADO NAVAL, OFICIAL, 1800 X 1200 MM, INCLUINDO ARO DE METAL E REDE EM POLIPROPILENO 100% (SEM SUPORTE DE FIXACAO)</t>
  </si>
  <si>
    <t>102363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</si>
  <si>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</si>
  <si>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>________________________________________________</t>
  </si>
  <si>
    <t>CONTRATANTE</t>
  </si>
  <si>
    <t>WASHINGTON HENRIQUE MADRID</t>
  </si>
  <si>
    <t>ARQUITETO E URBANISTA  CAU A165289-3</t>
  </si>
  <si>
    <t xml:space="preserve">                      MUNICÍPIO DE PAULO BENTO</t>
  </si>
  <si>
    <t xml:space="preserve">                        CNPJ  04.215.168/0001-75</t>
  </si>
  <si>
    <t xml:space="preserve">      RESP TÉCNICO</t>
  </si>
  <si>
    <t>SERVIÇOS PRELIMINARES</t>
  </si>
  <si>
    <t xml:space="preserve">TELA DE ACO SOLDADA NERVURADA, CA-60, Q-138, (2,20 KG/M2), DIAMETRO DO FIO = 4,2 MM, LARGURA = 2,45 M, ESPACAMENTO DA MALHA = 10 X 10 CM </t>
  </si>
  <si>
    <t>RAMPAS EM CONCRETO ARMADO MOLDADO IN LOCO</t>
  </si>
  <si>
    <t>ARMAÇÃO DE PILAR OU VIGA DE UMA ESTRUTURA CONVENCIONAL DE CONCRETO ARMADO EM UMA EDIFÍCAÇÃO TÉRREA OU SOBRADO UTILIZANDO AÇO CA-50 DE 8.0 MM</t>
  </si>
  <si>
    <t>ARMAÇÃO DE PILAR OU VIGA DE UMA ESTRUTURA CONVENCIONAL DE CONCRETO ARMADO EM UMA EDIFÍCAÇÃO TÉRREA OU SOBRADO UTILIZANDO AÇO CA-50 DE 5.0 MM</t>
  </si>
  <si>
    <t xml:space="preserve">"PROJETO DE REVITALIZAÇÃO DA PRAÇA DA GRUTA - CIDADE DE PAULO BENTO - RS
FASE 1 - ESPAÇO ESPORTIVO"   
</t>
  </si>
  <si>
    <t>CIRCULAÇÃO HORIZONTAL</t>
  </si>
  <si>
    <t>CIRCULAÇÃO VERTICAL</t>
  </si>
  <si>
    <t>PLACA DE OBRA (PARA CONSTRUCAO CIVIL) EM CHAPA GALVANIZADA *N. 22*, ADESIVADA, DE *2,4 X 1,2* M (SEM POSTES PARA FIXACAO)</t>
  </si>
  <si>
    <t>VALOR TOTAL + BDI</t>
  </si>
  <si>
    <t>REFERÊNCIA: SINAPI 11-2021</t>
  </si>
  <si>
    <t>BDI:</t>
  </si>
  <si>
    <t>ACESSÓRIOS PARA QUADRA POLIESPORTIVA</t>
  </si>
  <si>
    <t>CONJUNTO PARA QUADRA DE  VOLEI COM POSTES EM TUBO DE ACO GALVANIZADO 3", H = *255* CM, PINTURA EM TINTA ESMALTE SINTETICO, REDE DE NYLON COM 2 MM, MALHA 10 X 10 CM E ANTENAS OFICIAIS EM FIBRA DE VIDRO</t>
  </si>
  <si>
    <t>PLANILHA ORÇAMENTÁRIA</t>
  </si>
  <si>
    <t>PLACA DE INAUGURAÇÃO DA OBRA</t>
  </si>
  <si>
    <t>30 DIAS</t>
  </si>
  <si>
    <t>%</t>
  </si>
  <si>
    <t>60 DIAS</t>
  </si>
  <si>
    <t>90 DIAS</t>
  </si>
  <si>
    <t>120 DIAS</t>
  </si>
  <si>
    <t>150 DIAS</t>
  </si>
  <si>
    <t>180 DIAS</t>
  </si>
  <si>
    <t>EXECUÇÃO DE PASSEIO EM PISO INTERTRAVADO</t>
  </si>
  <si>
    <t>ASSENTAMENTO DE GUIA (MEIO-FIO)</t>
  </si>
  <si>
    <t xml:space="preserve">PLACA DE OBRA </t>
  </si>
  <si>
    <t>TOTAL ACUMULADO</t>
  </si>
  <si>
    <t>PAULO BENTO, FEVEREIRO DE 2022</t>
  </si>
  <si>
    <t>RESP TÉCNICO</t>
  </si>
  <si>
    <t>PLANILHA DE CRONOGRAMA ORÇAMENTÁRIO</t>
  </si>
  <si>
    <t>PROJETO DE REVITALIZAÇÃO DA PRAÇA DA GRUTA - CIDADE DE PAULO BENTO - RS
FASE 1</t>
  </si>
  <si>
    <t>ESCADA EM CONCRETO</t>
  </si>
  <si>
    <t>RAMPA EM CONCRETO</t>
  </si>
  <si>
    <t>CORRIMÃOS</t>
  </si>
  <si>
    <t>PISO EM CONCRETO</t>
  </si>
  <si>
    <t>PINTURA PISO</t>
  </si>
  <si>
    <t>PINTURA DEMARCAÇÃO QUADRA</t>
  </si>
  <si>
    <t>ACESSÓRIOS QUADRA POLIESPORTIVA</t>
  </si>
  <si>
    <t>ALAMBRADO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</si>
</sst>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00"/>
    <numFmt numFmtId="175" formatCode="0.0000"/>
    <numFmt numFmtId="176" formatCode="0.0000000"/>
    <numFmt numFmtId="177" formatCode="0.000000"/>
    <numFmt numFmtId="178" formatCode="0.00000"/>
    <numFmt numFmtId="179" formatCode="0.0"/>
    <numFmt numFmtId="180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0" fillId="33" borderId="10" xfId="47" applyFont="1" applyFill="1" applyBorder="1" applyAlignment="1">
      <alignment horizontal="left" vertical="center" wrapText="1"/>
      <protection/>
    </xf>
    <xf numFmtId="0" fontId="21" fillId="33" borderId="10" xfId="47" applyFont="1" applyFill="1" applyBorder="1" applyAlignment="1">
      <alignment horizontal="center" vertical="center" wrapText="1"/>
      <protection/>
    </xf>
    <xf numFmtId="4" fontId="21" fillId="33" borderId="10" xfId="47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21" fillId="35" borderId="10" xfId="47" applyFont="1" applyFill="1" applyBorder="1" applyAlignment="1">
      <alignment horizontal="center" vertical="center" wrapText="1"/>
      <protection/>
    </xf>
    <xf numFmtId="0" fontId="21" fillId="33" borderId="11" xfId="47" applyFont="1" applyFill="1" applyBorder="1" applyAlignment="1">
      <alignment horizontal="center" vertical="center" wrapText="1"/>
      <protection/>
    </xf>
    <xf numFmtId="0" fontId="23" fillId="33" borderId="10" xfId="47" applyFont="1" applyFill="1" applyBorder="1" applyAlignment="1">
      <alignment horizontal="center" vertical="center" wrapText="1"/>
      <protection/>
    </xf>
    <xf numFmtId="44" fontId="50" fillId="0" borderId="10" xfId="44" applyFont="1" applyBorder="1" applyAlignment="1">
      <alignment/>
    </xf>
    <xf numFmtId="4" fontId="21" fillId="35" borderId="10" xfId="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49" fillId="0" borderId="10" xfId="44" applyFont="1" applyBorder="1" applyAlignment="1">
      <alignment/>
    </xf>
    <xf numFmtId="44" fontId="0" fillId="0" borderId="0" xfId="44" applyFont="1" applyAlignment="1">
      <alignment/>
    </xf>
    <xf numFmtId="44" fontId="49" fillId="34" borderId="10" xfId="44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44" applyFont="1" applyFill="1" applyBorder="1" applyAlignment="1">
      <alignment horizontal="center"/>
    </xf>
    <xf numFmtId="0" fontId="23" fillId="37" borderId="10" xfId="47" applyFont="1" applyFill="1" applyBorder="1" applyAlignment="1">
      <alignment horizontal="center" vertical="center" wrapText="1"/>
      <protection/>
    </xf>
    <xf numFmtId="4" fontId="23" fillId="37" borderId="10" xfId="47" applyNumberFormat="1" applyFont="1" applyFill="1" applyBorder="1" applyAlignment="1">
      <alignment horizontal="center" vertical="center" wrapText="1"/>
      <protection/>
    </xf>
    <xf numFmtId="0" fontId="50" fillId="38" borderId="10" xfId="0" applyFont="1" applyFill="1" applyBorder="1" applyAlignment="1">
      <alignment/>
    </xf>
    <xf numFmtId="44" fontId="47" fillId="38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34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horizontal="right" vertical="center"/>
    </xf>
    <xf numFmtId="10" fontId="0" fillId="0" borderId="14" xfId="0" applyNumberFormat="1" applyBorder="1" applyAlignment="1">
      <alignment horizontal="left" vertical="center"/>
    </xf>
    <xf numFmtId="0" fontId="21" fillId="35" borderId="11" xfId="47" applyFont="1" applyFill="1" applyBorder="1" applyAlignment="1">
      <alignment horizontal="center" vertical="center" wrapText="1"/>
      <protection/>
    </xf>
    <xf numFmtId="44" fontId="47" fillId="39" borderId="10" xfId="0" applyNumberFormat="1" applyFont="1" applyFill="1" applyBorder="1" applyAlignment="1">
      <alignment/>
    </xf>
    <xf numFmtId="44" fontId="48" fillId="0" borderId="10" xfId="0" applyNumberFormat="1" applyFont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center"/>
    </xf>
    <xf numFmtId="44" fontId="48" fillId="0" borderId="0" xfId="44" applyFont="1" applyAlignment="1">
      <alignment/>
    </xf>
    <xf numFmtId="44" fontId="51" fillId="39" borderId="10" xfId="0" applyNumberFormat="1" applyFont="1" applyFill="1" applyBorder="1" applyAlignment="1">
      <alignment/>
    </xf>
    <xf numFmtId="0" fontId="25" fillId="33" borderId="10" xfId="47" applyFont="1" applyFill="1" applyBorder="1" applyAlignment="1">
      <alignment horizontal="left" vertical="center" wrapText="1"/>
      <protection/>
    </xf>
    <xf numFmtId="0" fontId="20" fillId="35" borderId="10" xfId="47" applyFont="1" applyFill="1" applyBorder="1" applyAlignment="1">
      <alignment horizontal="left" vertical="center" wrapText="1"/>
      <protection/>
    </xf>
    <xf numFmtId="0" fontId="20" fillId="33" borderId="11" xfId="47" applyFont="1" applyFill="1" applyBorder="1" applyAlignment="1">
      <alignment horizontal="left" vertical="center" wrapText="1"/>
      <protection/>
    </xf>
    <xf numFmtId="44" fontId="50" fillId="38" borderId="10" xfId="0" applyNumberFormat="1" applyFont="1" applyFill="1" applyBorder="1" applyAlignment="1">
      <alignment/>
    </xf>
    <xf numFmtId="44" fontId="0" fillId="0" borderId="0" xfId="44" applyFont="1" applyAlignment="1">
      <alignment/>
    </xf>
    <xf numFmtId="44" fontId="50" fillId="36" borderId="10" xfId="44" applyFont="1" applyFill="1" applyBorder="1" applyAlignment="1">
      <alignment horizontal="center"/>
    </xf>
    <xf numFmtId="4" fontId="21" fillId="37" borderId="10" xfId="47" applyNumberFormat="1" applyFont="1" applyFill="1" applyBorder="1" applyAlignment="1">
      <alignment horizontal="center" vertical="center" wrapText="1"/>
      <protection/>
    </xf>
    <xf numFmtId="0" fontId="21" fillId="37" borderId="10" xfId="47" applyFont="1" applyFill="1" applyBorder="1" applyAlignment="1">
      <alignment horizontal="center" vertical="center" wrapText="1"/>
      <protection/>
    </xf>
    <xf numFmtId="44" fontId="49" fillId="38" borderId="10" xfId="44" applyFont="1" applyFill="1" applyBorder="1" applyAlignment="1">
      <alignment/>
    </xf>
    <xf numFmtId="44" fontId="50" fillId="38" borderId="10" xfId="44" applyFont="1" applyFill="1" applyBorder="1" applyAlignment="1">
      <alignment/>
    </xf>
    <xf numFmtId="0" fontId="21" fillId="37" borderId="11" xfId="47" applyFont="1" applyFill="1" applyBorder="1" applyAlignment="1">
      <alignment horizontal="center" vertical="center" wrapText="1"/>
      <protection/>
    </xf>
    <xf numFmtId="4" fontId="23" fillId="37" borderId="11" xfId="47" applyNumberFormat="1" applyFont="1" applyFill="1" applyBorder="1" applyAlignment="1">
      <alignment horizontal="center" vertical="center" wrapText="1"/>
      <protection/>
    </xf>
    <xf numFmtId="44" fontId="49" fillId="38" borderId="11" xfId="44" applyFont="1" applyFill="1" applyBorder="1" applyAlignment="1">
      <alignment/>
    </xf>
    <xf numFmtId="44" fontId="50" fillId="38" borderId="11" xfId="44" applyFont="1" applyFill="1" applyBorder="1" applyAlignment="1">
      <alignment/>
    </xf>
    <xf numFmtId="175" fontId="49" fillId="38" borderId="11" xfId="0" applyNumberFormat="1" applyFont="1" applyFill="1" applyBorder="1" applyAlignment="1">
      <alignment horizontal="center" vertical="center"/>
    </xf>
    <xf numFmtId="44" fontId="51" fillId="39" borderId="11" xfId="0" applyNumberFormat="1" applyFont="1" applyFill="1" applyBorder="1" applyAlignment="1">
      <alignment/>
    </xf>
    <xf numFmtId="44" fontId="51" fillId="36" borderId="10" xfId="0" applyNumberFormat="1" applyFont="1" applyFill="1" applyBorder="1" applyAlignment="1">
      <alignment/>
    </xf>
    <xf numFmtId="44" fontId="47" fillId="40" borderId="10" xfId="0" applyNumberFormat="1" applyFont="1" applyFill="1" applyBorder="1" applyAlignment="1">
      <alignment vertical="center"/>
    </xf>
    <xf numFmtId="0" fontId="25" fillId="37" borderId="10" xfId="4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wrapText="1"/>
    </xf>
    <xf numFmtId="0" fontId="52" fillId="0" borderId="0" xfId="0" applyFont="1" applyAlignment="1">
      <alignment/>
    </xf>
    <xf numFmtId="4" fontId="21" fillId="37" borderId="11" xfId="47" applyNumberFormat="1" applyFont="1" applyFill="1" applyBorder="1" applyAlignment="1">
      <alignment horizontal="center" vertical="center" wrapText="1"/>
      <protection/>
    </xf>
    <xf numFmtId="0" fontId="20" fillId="37" borderId="10" xfId="47" applyFont="1" applyFill="1" applyBorder="1" applyAlignment="1">
      <alignment horizontal="left" vertical="center" wrapText="1"/>
      <protection/>
    </xf>
    <xf numFmtId="0" fontId="20" fillId="37" borderId="11" xfId="47" applyFont="1" applyFill="1" applyBorder="1" applyAlignment="1">
      <alignment horizontal="left" vertical="center" wrapText="1"/>
      <protection/>
    </xf>
    <xf numFmtId="2" fontId="49" fillId="34" borderId="10" xfId="0" applyNumberFormat="1" applyFont="1" applyFill="1" applyBorder="1" applyAlignment="1">
      <alignment horizontal="center" vertical="center"/>
    </xf>
    <xf numFmtId="44" fontId="50" fillId="34" borderId="10" xfId="44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75" fontId="49" fillId="34" borderId="11" xfId="0" applyNumberFormat="1" applyFont="1" applyFill="1" applyBorder="1" applyAlignment="1">
      <alignment horizontal="center" vertical="center"/>
    </xf>
    <xf numFmtId="44" fontId="49" fillId="34" borderId="11" xfId="44" applyFont="1" applyFill="1" applyBorder="1" applyAlignment="1">
      <alignment/>
    </xf>
    <xf numFmtId="44" fontId="47" fillId="34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7" fillId="38" borderId="10" xfId="0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0" fontId="51" fillId="39" borderId="16" xfId="0" applyFont="1" applyFill="1" applyBorder="1" applyAlignment="1">
      <alignment horizontal="center" vertical="center"/>
    </xf>
    <xf numFmtId="0" fontId="51" fillId="39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39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53" fillId="38" borderId="17" xfId="0" applyFont="1" applyFill="1" applyBorder="1" applyAlignment="1">
      <alignment horizontal="center" vertical="center"/>
    </xf>
    <xf numFmtId="0" fontId="53" fillId="38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50" fillId="39" borderId="22" xfId="0" applyFont="1" applyFill="1" applyBorder="1" applyAlignment="1">
      <alignment horizontal="center" vertical="center"/>
    </xf>
    <xf numFmtId="0" fontId="50" fillId="39" borderId="23" xfId="0" applyFont="1" applyFill="1" applyBorder="1" applyAlignment="1">
      <alignment horizontal="center" vertical="center"/>
    </xf>
    <xf numFmtId="0" fontId="50" fillId="39" borderId="24" xfId="0" applyFont="1" applyFill="1" applyBorder="1" applyAlignment="1">
      <alignment horizontal="center" vertical="center"/>
    </xf>
    <xf numFmtId="0" fontId="27" fillId="39" borderId="25" xfId="0" applyFont="1" applyFill="1" applyBorder="1" applyAlignment="1">
      <alignment horizontal="center" vertical="center"/>
    </xf>
    <xf numFmtId="0" fontId="28" fillId="38" borderId="26" xfId="0" applyFont="1" applyFill="1" applyBorder="1" applyAlignment="1">
      <alignment horizontal="center" vertical="center"/>
    </xf>
    <xf numFmtId="44" fontId="48" fillId="36" borderId="25" xfId="44" applyFont="1" applyFill="1" applyBorder="1" applyAlignment="1">
      <alignment vertical="center"/>
    </xf>
    <xf numFmtId="0" fontId="48" fillId="36" borderId="26" xfId="0" applyFont="1" applyFill="1" applyBorder="1" applyAlignment="1">
      <alignment horizontal="center" vertical="center"/>
    </xf>
    <xf numFmtId="0" fontId="48" fillId="36" borderId="25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69" fontId="0" fillId="38" borderId="27" xfId="0" applyNumberFormat="1" applyFill="1" applyBorder="1" applyAlignment="1">
      <alignment/>
    </xf>
    <xf numFmtId="0" fontId="27" fillId="39" borderId="28" xfId="0" applyFont="1" applyFill="1" applyBorder="1" applyAlignment="1">
      <alignment horizontal="left" vertical="center"/>
    </xf>
    <xf numFmtId="0" fontId="27" fillId="39" borderId="27" xfId="0" applyFont="1" applyFill="1" applyBorder="1" applyAlignment="1">
      <alignment horizontal="left" vertical="center"/>
    </xf>
    <xf numFmtId="0" fontId="27" fillId="39" borderId="28" xfId="0" applyFont="1" applyFill="1" applyBorder="1" applyAlignment="1">
      <alignment vertical="center"/>
    </xf>
    <xf numFmtId="0" fontId="27" fillId="39" borderId="27" xfId="0" applyFont="1" applyFill="1" applyBorder="1" applyAlignment="1">
      <alignment vertical="center"/>
    </xf>
    <xf numFmtId="0" fontId="2" fillId="41" borderId="26" xfId="47" applyFont="1" applyFill="1" applyBorder="1" applyAlignment="1">
      <alignment horizontal="center" vertical="center" wrapText="1"/>
      <protection/>
    </xf>
    <xf numFmtId="44" fontId="48" fillId="0" borderId="25" xfId="44" applyFont="1" applyBorder="1" applyAlignment="1">
      <alignment/>
    </xf>
    <xf numFmtId="0" fontId="48" fillId="0" borderId="26" xfId="0" applyFont="1" applyBorder="1" applyAlignment="1">
      <alignment horizontal="center"/>
    </xf>
    <xf numFmtId="44" fontId="48" fillId="0" borderId="25" xfId="44" applyFont="1" applyBorder="1" applyAlignment="1">
      <alignment/>
    </xf>
    <xf numFmtId="0" fontId="23" fillId="41" borderId="26" xfId="47" applyFont="1" applyFill="1" applyBorder="1" applyAlignment="1">
      <alignment horizontal="center" vertical="center" wrapText="1"/>
      <protection/>
    </xf>
    <xf numFmtId="0" fontId="23" fillId="35" borderId="10" xfId="47" applyFont="1" applyFill="1" applyBorder="1" applyAlignment="1">
      <alignment horizontal="center" vertical="center" wrapText="1"/>
      <protection/>
    </xf>
    <xf numFmtId="44" fontId="48" fillId="0" borderId="14" xfId="44" applyFont="1" applyBorder="1" applyAlignment="1">
      <alignment/>
    </xf>
    <xf numFmtId="0" fontId="23" fillId="35" borderId="26" xfId="47" applyFont="1" applyFill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wrapText="1"/>
    </xf>
    <xf numFmtId="0" fontId="48" fillId="0" borderId="25" xfId="0" applyFont="1" applyBorder="1" applyAlignment="1">
      <alignment/>
    </xf>
    <xf numFmtId="0" fontId="27" fillId="39" borderId="28" xfId="0" applyFont="1" applyFill="1" applyBorder="1" applyAlignment="1">
      <alignment horizontal="center" vertical="center"/>
    </xf>
    <xf numFmtId="0" fontId="27" fillId="39" borderId="27" xfId="0" applyFont="1" applyFill="1" applyBorder="1" applyAlignment="1">
      <alignment horizontal="center" vertical="center"/>
    </xf>
    <xf numFmtId="0" fontId="28" fillId="39" borderId="25" xfId="0" applyFont="1" applyFill="1" applyBorder="1" applyAlignment="1">
      <alignment horizontal="center" vertical="center"/>
    </xf>
    <xf numFmtId="0" fontId="51" fillId="39" borderId="25" xfId="0" applyFont="1" applyFill="1" applyBorder="1" applyAlignment="1">
      <alignment horizontal="center"/>
    </xf>
    <xf numFmtId="0" fontId="51" fillId="39" borderId="26" xfId="0" applyFont="1" applyFill="1" applyBorder="1" applyAlignment="1">
      <alignment horizontal="center"/>
    </xf>
    <xf numFmtId="44" fontId="0" fillId="38" borderId="25" xfId="44" applyFont="1" applyFill="1" applyBorder="1" applyAlignment="1">
      <alignment/>
    </xf>
    <xf numFmtId="180" fontId="0" fillId="38" borderId="26" xfId="49" applyNumberFormat="1" applyFont="1" applyFill="1" applyBorder="1" applyAlignment="1">
      <alignment/>
    </xf>
    <xf numFmtId="169" fontId="54" fillId="38" borderId="29" xfId="0" applyNumberFormat="1" applyFont="1" applyFill="1" applyBorder="1" applyAlignment="1">
      <alignment horizontal="center" vertical="center"/>
    </xf>
    <xf numFmtId="0" fontId="51" fillId="39" borderId="30" xfId="0" applyFont="1" applyFill="1" applyBorder="1" applyAlignment="1">
      <alignment horizontal="center"/>
    </xf>
    <xf numFmtId="0" fontId="51" fillId="39" borderId="31" xfId="0" applyFont="1" applyFill="1" applyBorder="1" applyAlignment="1">
      <alignment horizontal="center"/>
    </xf>
    <xf numFmtId="44" fontId="47" fillId="38" borderId="30" xfId="44" applyFont="1" applyFill="1" applyBorder="1" applyAlignment="1">
      <alignment/>
    </xf>
    <xf numFmtId="180" fontId="47" fillId="38" borderId="31" xfId="0" applyNumberFormat="1" applyFont="1" applyFill="1" applyBorder="1" applyAlignment="1">
      <alignment/>
    </xf>
    <xf numFmtId="169" fontId="47" fillId="38" borderId="30" xfId="0" applyNumberFormat="1" applyFont="1" applyFill="1" applyBorder="1" applyAlignment="1">
      <alignment/>
    </xf>
    <xf numFmtId="169" fontId="54" fillId="38" borderId="3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2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8" fillId="0" borderId="33" xfId="0" applyFont="1" applyBorder="1" applyAlignment="1">
      <alignment vertical="center"/>
    </xf>
    <xf numFmtId="0" fontId="48" fillId="0" borderId="0" xfId="0" applyFon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esquisa no referencial 10 de maio de 201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15" zoomScaleNormal="115" zoomScalePageLayoutView="0" workbookViewId="0" topLeftCell="A19">
      <selection activeCell="C20" sqref="A20:IV20"/>
    </sheetView>
  </sheetViews>
  <sheetFormatPr defaultColWidth="9.140625" defaultRowHeight="15"/>
  <cols>
    <col min="1" max="1" width="4.57421875" style="0" bestFit="1" customWidth="1"/>
    <col min="2" max="2" width="11.7109375" style="0" bestFit="1" customWidth="1"/>
    <col min="3" max="3" width="91.421875" style="0" customWidth="1"/>
    <col min="4" max="4" width="7.28125" style="0" bestFit="1" customWidth="1"/>
    <col min="5" max="5" width="10.28125" style="0" bestFit="1" customWidth="1"/>
    <col min="6" max="6" width="9.7109375" style="0" bestFit="1" customWidth="1"/>
    <col min="7" max="7" width="13.00390625" style="0" bestFit="1" customWidth="1"/>
    <col min="8" max="9" width="15.7109375" style="0" bestFit="1" customWidth="1"/>
  </cols>
  <sheetData>
    <row r="1" spans="1:9" ht="18.75">
      <c r="A1" s="82" t="s">
        <v>55</v>
      </c>
      <c r="B1" s="83"/>
      <c r="C1" s="83"/>
      <c r="D1" s="83"/>
      <c r="E1" s="83"/>
      <c r="F1" s="83"/>
      <c r="G1" s="83"/>
      <c r="H1" s="83"/>
      <c r="I1" s="83"/>
    </row>
    <row r="2" spans="1:10" s="18" customFormat="1" ht="6" customHeight="1">
      <c r="A2" s="19"/>
      <c r="B2" s="19"/>
      <c r="C2" s="19"/>
      <c r="D2" s="19"/>
      <c r="E2" s="19"/>
      <c r="F2" s="19"/>
      <c r="G2" s="19"/>
      <c r="H2" s="19"/>
      <c r="I2" s="15"/>
      <c r="J2" s="15"/>
    </row>
    <row r="3" spans="1:10" s="18" customFormat="1" ht="29.25" customHeight="1">
      <c r="A3" s="79" t="s">
        <v>46</v>
      </c>
      <c r="B3" s="80"/>
      <c r="C3" s="80"/>
      <c r="D3" s="80"/>
      <c r="E3" s="80"/>
      <c r="F3" s="80"/>
      <c r="G3" s="80"/>
      <c r="H3" s="80"/>
      <c r="I3" s="81"/>
      <c r="J3" s="15"/>
    </row>
    <row r="4" spans="1:10" s="18" customFormat="1" ht="5.25" customHeight="1">
      <c r="A4" s="28"/>
      <c r="B4" s="28"/>
      <c r="C4" s="28"/>
      <c r="D4" s="28"/>
      <c r="E4" s="28"/>
      <c r="F4" s="28"/>
      <c r="G4" s="28"/>
      <c r="H4" s="28"/>
      <c r="I4" s="15"/>
      <c r="J4" s="15"/>
    </row>
    <row r="5" spans="1:10" s="18" customFormat="1" ht="15">
      <c r="A5" s="84" t="s">
        <v>51</v>
      </c>
      <c r="B5" s="85"/>
      <c r="C5" s="86"/>
      <c r="D5" s="85"/>
      <c r="E5" s="85"/>
      <c r="F5" s="85"/>
      <c r="G5" s="85"/>
      <c r="H5" s="30" t="s">
        <v>52</v>
      </c>
      <c r="I5" s="31">
        <v>0.2403</v>
      </c>
      <c r="J5" s="15"/>
    </row>
    <row r="6" ht="6" customHeight="1"/>
    <row r="7" spans="1:9" ht="18" customHeight="1">
      <c r="A7" s="16" t="s">
        <v>0</v>
      </c>
      <c r="B7" s="16" t="s">
        <v>1</v>
      </c>
      <c r="C7" s="16" t="s">
        <v>2</v>
      </c>
      <c r="D7" s="16" t="s">
        <v>4</v>
      </c>
      <c r="E7" s="16" t="s">
        <v>3</v>
      </c>
      <c r="F7" s="16" t="s">
        <v>11</v>
      </c>
      <c r="G7" s="16" t="s">
        <v>5</v>
      </c>
      <c r="H7" s="16" t="s">
        <v>7</v>
      </c>
      <c r="I7" s="16" t="s">
        <v>50</v>
      </c>
    </row>
    <row r="8" ht="7.5" customHeight="1"/>
    <row r="9" spans="1:9" ht="15">
      <c r="A9" s="74" t="s">
        <v>41</v>
      </c>
      <c r="B9" s="75"/>
      <c r="C9" s="75"/>
      <c r="D9" s="75"/>
      <c r="E9" s="75"/>
      <c r="F9" s="75"/>
      <c r="G9" s="75"/>
      <c r="H9" s="75"/>
      <c r="I9" s="76"/>
    </row>
    <row r="10" spans="1:9" ht="23.25">
      <c r="A10" s="27">
        <v>1</v>
      </c>
      <c r="B10" s="32">
        <v>4813</v>
      </c>
      <c r="C10" s="29" t="s">
        <v>49</v>
      </c>
      <c r="D10" s="32" t="s">
        <v>9</v>
      </c>
      <c r="E10" s="56">
        <v>3</v>
      </c>
      <c r="F10" s="48">
        <v>1</v>
      </c>
      <c r="G10" s="54">
        <v>225</v>
      </c>
      <c r="H10" s="55">
        <f>(G10*E10)</f>
        <v>675</v>
      </c>
      <c r="I10" s="41">
        <f>SUM(H10*1.2403)</f>
        <v>837.2025</v>
      </c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74" t="s">
        <v>47</v>
      </c>
      <c r="B12" s="75"/>
      <c r="C12" s="75"/>
      <c r="D12" s="75"/>
      <c r="E12" s="75"/>
      <c r="F12" s="75"/>
      <c r="G12" s="75"/>
      <c r="H12" s="75"/>
      <c r="I12" s="76"/>
    </row>
    <row r="13" spans="1:9" ht="22.5">
      <c r="A13" s="5">
        <v>2</v>
      </c>
      <c r="B13" s="6">
        <v>92396</v>
      </c>
      <c r="C13" s="43" t="s">
        <v>8</v>
      </c>
      <c r="D13" s="6" t="s">
        <v>9</v>
      </c>
      <c r="E13" s="37">
        <v>567.27</v>
      </c>
      <c r="F13" s="48">
        <v>1</v>
      </c>
      <c r="G13" s="50">
        <v>64.96</v>
      </c>
      <c r="H13" s="55">
        <f>(G13*E13)</f>
        <v>36849.85919999999</v>
      </c>
      <c r="I13" s="41">
        <f>SUM(H13*1.2403)</f>
        <v>45704.880365759986</v>
      </c>
    </row>
    <row r="14" spans="1:9" ht="4.5" customHeight="1">
      <c r="A14" s="4"/>
      <c r="B14" s="4"/>
      <c r="C14" s="4"/>
      <c r="D14" s="4"/>
      <c r="E14" s="4"/>
      <c r="F14" s="4"/>
      <c r="G14" s="40"/>
      <c r="H14" s="4"/>
      <c r="I14" s="4"/>
    </row>
    <row r="15" spans="1:9" ht="33.75">
      <c r="A15" s="5">
        <v>3</v>
      </c>
      <c r="B15" s="8">
        <v>94275</v>
      </c>
      <c r="C15" s="42" t="s">
        <v>12</v>
      </c>
      <c r="D15" s="8" t="s">
        <v>13</v>
      </c>
      <c r="E15" s="23">
        <v>305.74</v>
      </c>
      <c r="F15" s="48">
        <v>1</v>
      </c>
      <c r="G15" s="50">
        <v>48.13</v>
      </c>
      <c r="H15" s="51">
        <f>(G15*E15)</f>
        <v>14715.266200000002</v>
      </c>
      <c r="I15" s="41">
        <f>SUM(H15*1.2403)</f>
        <v>18251.34466786</v>
      </c>
    </row>
    <row r="17" spans="1:9" ht="15">
      <c r="A17" s="78" t="s">
        <v>48</v>
      </c>
      <c r="B17" s="78"/>
      <c r="C17" s="78"/>
      <c r="D17" s="78"/>
      <c r="E17" s="78"/>
      <c r="F17" s="78"/>
      <c r="G17" s="78"/>
      <c r="H17" s="78"/>
      <c r="I17" s="78"/>
    </row>
    <row r="18" spans="1:9" ht="22.5">
      <c r="A18" s="35">
        <v>4</v>
      </c>
      <c r="B18" s="7" t="s">
        <v>15</v>
      </c>
      <c r="C18" s="44" t="s">
        <v>16</v>
      </c>
      <c r="D18" s="52" t="s">
        <v>10</v>
      </c>
      <c r="E18" s="53">
        <v>17</v>
      </c>
      <c r="F18" s="48">
        <v>1</v>
      </c>
      <c r="G18" s="54">
        <v>3379.21</v>
      </c>
      <c r="H18" s="55">
        <f>(G18*E18)</f>
        <v>57446.57</v>
      </c>
      <c r="I18" s="41">
        <f>SUM(H18*1.2403)</f>
        <v>71250.980771</v>
      </c>
    </row>
    <row r="19" spans="1:8" ht="6" customHeight="1">
      <c r="A19" s="11"/>
      <c r="B19" s="11"/>
      <c r="D19" s="11"/>
      <c r="E19" s="11"/>
      <c r="F19" s="11"/>
      <c r="G19" s="11"/>
      <c r="H19" s="11"/>
    </row>
    <row r="20" spans="1:9" ht="17.25" customHeight="1">
      <c r="A20" s="91">
        <v>5</v>
      </c>
      <c r="B20" s="22"/>
      <c r="C20" s="60" t="s">
        <v>43</v>
      </c>
      <c r="D20" s="22"/>
      <c r="E20" s="23"/>
      <c r="F20" s="24"/>
      <c r="G20" s="24"/>
      <c r="H20" s="45">
        <f>SUM(H21:H24)</f>
        <v>14157.1174</v>
      </c>
      <c r="I20" s="41">
        <f>SUM(H20*1.2403)</f>
        <v>17559.07271122</v>
      </c>
    </row>
    <row r="21" spans="1:9" ht="22.5">
      <c r="A21" s="92"/>
      <c r="B21" s="2" t="s">
        <v>17</v>
      </c>
      <c r="C21" s="1" t="s">
        <v>18</v>
      </c>
      <c r="D21" s="2" t="s">
        <v>10</v>
      </c>
      <c r="E21" s="7">
        <v>14</v>
      </c>
      <c r="F21" s="3">
        <v>1</v>
      </c>
      <c r="G21" s="12">
        <v>489.17</v>
      </c>
      <c r="H21" s="9">
        <f>(G21*E21)</f>
        <v>6848.38</v>
      </c>
      <c r="I21" s="34">
        <f>SUM(H21*1.2403)</f>
        <v>8494.045714</v>
      </c>
    </row>
    <row r="22" spans="1:9" ht="22.5">
      <c r="A22" s="92"/>
      <c r="B22" s="2">
        <v>7155</v>
      </c>
      <c r="C22" s="1" t="s">
        <v>42</v>
      </c>
      <c r="D22" s="2" t="s">
        <v>9</v>
      </c>
      <c r="E22" s="7">
        <v>46.44</v>
      </c>
      <c r="F22" s="3">
        <v>1</v>
      </c>
      <c r="G22" s="12">
        <v>30.65</v>
      </c>
      <c r="H22" s="9">
        <f>(G22*E22)</f>
        <v>1423.386</v>
      </c>
      <c r="I22" s="34">
        <f>SUM(H22*1.2403)</f>
        <v>1765.4256558</v>
      </c>
    </row>
    <row r="23" spans="1:9" ht="22.5">
      <c r="A23" s="92"/>
      <c r="B23" s="2">
        <v>92777</v>
      </c>
      <c r="C23" s="1" t="s">
        <v>44</v>
      </c>
      <c r="D23" s="2" t="s">
        <v>14</v>
      </c>
      <c r="E23" s="7">
        <v>118.75</v>
      </c>
      <c r="F23" s="3">
        <v>1</v>
      </c>
      <c r="G23" s="12">
        <v>16.26</v>
      </c>
      <c r="H23" s="9">
        <f>(G23*E23)</f>
        <v>1930.8750000000002</v>
      </c>
      <c r="I23" s="34">
        <f>SUM(H23*1.2403)</f>
        <v>2394.8642625</v>
      </c>
    </row>
    <row r="24" spans="1:9" ht="22.5">
      <c r="A24" s="93"/>
      <c r="B24" s="2">
        <v>92775</v>
      </c>
      <c r="C24" s="1" t="s">
        <v>45</v>
      </c>
      <c r="D24" s="2" t="s">
        <v>14</v>
      </c>
      <c r="E24" s="7">
        <v>213.64</v>
      </c>
      <c r="F24" s="3">
        <v>1</v>
      </c>
      <c r="G24" s="12">
        <v>18.51</v>
      </c>
      <c r="H24" s="9">
        <f>(G24*E24)</f>
        <v>3954.4764</v>
      </c>
      <c r="I24" s="34">
        <f>SUM(H24*1.2403)</f>
        <v>4904.7370789199995</v>
      </c>
    </row>
    <row r="25" spans="1:8" ht="5.25" customHeight="1">
      <c r="A25" s="11"/>
      <c r="B25" s="11"/>
      <c r="C25" s="11"/>
      <c r="D25" s="11"/>
      <c r="E25" s="11"/>
      <c r="F25" s="11"/>
      <c r="G25" s="11"/>
      <c r="H25" s="11"/>
    </row>
    <row r="26" spans="1:9" ht="15">
      <c r="A26" s="5">
        <v>6</v>
      </c>
      <c r="B26" s="6" t="s">
        <v>19</v>
      </c>
      <c r="C26" s="43" t="s">
        <v>20</v>
      </c>
      <c r="D26" s="49" t="s">
        <v>13</v>
      </c>
      <c r="E26" s="48">
        <v>91.49</v>
      </c>
      <c r="F26" s="48">
        <v>1</v>
      </c>
      <c r="G26" s="50">
        <v>120.97</v>
      </c>
      <c r="H26" s="51">
        <f>(G26*E26)</f>
        <v>11067.5453</v>
      </c>
      <c r="I26" s="41">
        <f>SUM(H26*1.2403)</f>
        <v>13727.07643559</v>
      </c>
    </row>
    <row r="28" spans="1:9" ht="15">
      <c r="A28" s="78" t="s">
        <v>21</v>
      </c>
      <c r="B28" s="78"/>
      <c r="C28" s="78"/>
      <c r="D28" s="78"/>
      <c r="E28" s="78"/>
      <c r="F28" s="78"/>
      <c r="G28" s="78"/>
      <c r="H28" s="78"/>
      <c r="I28" s="78"/>
    </row>
    <row r="29" spans="1:9" ht="15">
      <c r="A29" s="39">
        <v>7</v>
      </c>
      <c r="B29" s="32" t="s">
        <v>22</v>
      </c>
      <c r="C29" s="65" t="s">
        <v>23</v>
      </c>
      <c r="D29" s="52" t="s">
        <v>9</v>
      </c>
      <c r="E29" s="63">
        <v>499.34</v>
      </c>
      <c r="F29" s="48">
        <v>1</v>
      </c>
      <c r="G29" s="54">
        <v>65.35</v>
      </c>
      <c r="H29" s="55">
        <f>(G29*E29)</f>
        <v>32631.868999999995</v>
      </c>
      <c r="I29" s="57">
        <f>SUM(H29*1.2403)</f>
        <v>40473.307120699996</v>
      </c>
    </row>
    <row r="30" spans="3:7" ht="4.5" customHeight="1">
      <c r="C30" s="62"/>
      <c r="G30" s="13"/>
    </row>
    <row r="31" spans="1:9" ht="15">
      <c r="A31" s="5">
        <v>8</v>
      </c>
      <c r="B31" s="6" t="s">
        <v>24</v>
      </c>
      <c r="C31" s="64" t="s">
        <v>25</v>
      </c>
      <c r="D31" s="49" t="s">
        <v>9</v>
      </c>
      <c r="E31" s="48">
        <v>499.34</v>
      </c>
      <c r="F31" s="48">
        <v>1</v>
      </c>
      <c r="G31" s="50">
        <v>19.86</v>
      </c>
      <c r="H31" s="51">
        <f>(G31*E31)</f>
        <v>9916.892399999999</v>
      </c>
      <c r="I31" s="41">
        <f>SUM(H31*1.2403)</f>
        <v>12299.921643719998</v>
      </c>
    </row>
    <row r="32" spans="3:7" ht="5.25" customHeight="1">
      <c r="C32" s="62"/>
      <c r="G32" s="13"/>
    </row>
    <row r="33" spans="1:9" ht="15">
      <c r="A33" s="5">
        <v>9</v>
      </c>
      <c r="B33" s="6" t="s">
        <v>26</v>
      </c>
      <c r="C33" s="64" t="s">
        <v>27</v>
      </c>
      <c r="D33" s="49" t="s">
        <v>13</v>
      </c>
      <c r="E33" s="48">
        <v>301</v>
      </c>
      <c r="F33" s="48">
        <v>1</v>
      </c>
      <c r="G33" s="50">
        <v>9.18</v>
      </c>
      <c r="H33" s="51">
        <f>(G33*E33)</f>
        <v>2763.18</v>
      </c>
      <c r="I33" s="41">
        <f>SUM(H33*1.2403)</f>
        <v>3427.172154</v>
      </c>
    </row>
    <row r="34" spans="1:7" ht="4.5" customHeight="1">
      <c r="A34" s="26"/>
      <c r="C34" s="62"/>
      <c r="G34" s="46"/>
    </row>
    <row r="35" spans="1:9" ht="15">
      <c r="A35" s="87">
        <v>10</v>
      </c>
      <c r="B35" s="6"/>
      <c r="C35" s="43" t="s">
        <v>53</v>
      </c>
      <c r="D35" s="6"/>
      <c r="E35" s="10"/>
      <c r="F35" s="10"/>
      <c r="G35" s="50"/>
      <c r="H35" s="25"/>
      <c r="I35" s="33"/>
    </row>
    <row r="36" spans="1:9" ht="23.25">
      <c r="A36" s="88"/>
      <c r="B36" s="20" t="s">
        <v>28</v>
      </c>
      <c r="C36" s="61" t="s">
        <v>29</v>
      </c>
      <c r="D36" s="20" t="s">
        <v>30</v>
      </c>
      <c r="E36" s="20">
        <v>1</v>
      </c>
      <c r="F36" s="3">
        <v>1</v>
      </c>
      <c r="G36" s="21">
        <v>6587.31</v>
      </c>
      <c r="H36" s="47">
        <f>(G36*E36)</f>
        <v>6587.31</v>
      </c>
      <c r="I36" s="58">
        <f>SUM(H36*1.2403)</f>
        <v>8170.240593</v>
      </c>
    </row>
    <row r="37" spans="1:9" ht="23.25">
      <c r="A37" s="88"/>
      <c r="B37" s="20">
        <v>25399</v>
      </c>
      <c r="C37" s="29" t="s">
        <v>54</v>
      </c>
      <c r="D37" s="20" t="s">
        <v>30</v>
      </c>
      <c r="E37" s="38">
        <v>1</v>
      </c>
      <c r="F37" s="3">
        <v>1</v>
      </c>
      <c r="G37" s="21">
        <v>3999.07</v>
      </c>
      <c r="H37" s="47">
        <f>(G37*E37)</f>
        <v>3999.07</v>
      </c>
      <c r="I37" s="58">
        <f>SUM(H37*1.2403)</f>
        <v>4960.046521</v>
      </c>
    </row>
    <row r="38" spans="1:9" ht="23.25">
      <c r="A38" s="89"/>
      <c r="B38" s="20">
        <v>25400</v>
      </c>
      <c r="C38" s="61" t="s">
        <v>31</v>
      </c>
      <c r="D38" s="20" t="s">
        <v>30</v>
      </c>
      <c r="E38" s="38">
        <v>1</v>
      </c>
      <c r="F38" s="3">
        <v>1</v>
      </c>
      <c r="G38" s="21">
        <v>4236.94</v>
      </c>
      <c r="H38" s="47">
        <f>(G38*E38)</f>
        <v>4236.94</v>
      </c>
      <c r="I38" s="58">
        <f>SUM(H38*1.2403)</f>
        <v>5255.076681999999</v>
      </c>
    </row>
    <row r="39" ht="3.75" customHeight="1">
      <c r="A39" s="26"/>
    </row>
    <row r="40" spans="1:9" ht="33.75">
      <c r="A40" s="37">
        <v>11</v>
      </c>
      <c r="B40" s="2" t="s">
        <v>32</v>
      </c>
      <c r="C40" s="43" t="s">
        <v>33</v>
      </c>
      <c r="D40" s="6" t="s">
        <v>9</v>
      </c>
      <c r="E40" s="10">
        <v>326.83</v>
      </c>
      <c r="F40" s="66">
        <v>1</v>
      </c>
      <c r="G40" s="14">
        <v>182.08</v>
      </c>
      <c r="H40" s="67">
        <f>(G40*E40)</f>
        <v>59509.2064</v>
      </c>
      <c r="I40" s="41">
        <f>SUM(H40*1.2403)</f>
        <v>73809.26869792001</v>
      </c>
    </row>
    <row r="41" ht="15.75" customHeight="1"/>
    <row r="42" spans="1:9" ht="15">
      <c r="A42" s="74" t="s">
        <v>56</v>
      </c>
      <c r="B42" s="75"/>
      <c r="C42" s="75"/>
      <c r="D42" s="75"/>
      <c r="E42" s="75"/>
      <c r="F42" s="75"/>
      <c r="G42" s="75"/>
      <c r="H42" s="75"/>
      <c r="I42" s="76"/>
    </row>
    <row r="43" spans="1:9" ht="23.25">
      <c r="A43" s="68">
        <v>17</v>
      </c>
      <c r="B43" s="2">
        <v>4813</v>
      </c>
      <c r="C43" s="29" t="s">
        <v>49</v>
      </c>
      <c r="D43" s="32" t="s">
        <v>9</v>
      </c>
      <c r="E43" s="69">
        <v>5</v>
      </c>
      <c r="F43" s="36">
        <v>1</v>
      </c>
      <c r="G43" s="70">
        <v>225</v>
      </c>
      <c r="H43" s="71">
        <f>SUM(G43*E43)</f>
        <v>1125</v>
      </c>
      <c r="I43" s="33">
        <f>SUM(H43*1.2403)</f>
        <v>1395.3374999999999</v>
      </c>
    </row>
    <row r="44" ht="15.75" customHeight="1"/>
    <row r="45" spans="1:9" ht="15">
      <c r="A45" s="73" t="s">
        <v>6</v>
      </c>
      <c r="B45" s="73"/>
      <c r="C45" s="73"/>
      <c r="D45" s="73"/>
      <c r="E45" s="73"/>
      <c r="F45" s="73"/>
      <c r="G45" s="73"/>
      <c r="H45" s="59">
        <f>(H13+H15+H18+H26+H29+H31+H33+H36+H38+H40+H10+H20+H37+H43)</f>
        <v>255680.8259</v>
      </c>
      <c r="I45" s="33">
        <f>SUM(H45*1.2403)</f>
        <v>317120.92836376996</v>
      </c>
    </row>
    <row r="46" ht="15.75" customHeight="1"/>
    <row r="47" spans="5:9" ht="19.5" customHeight="1">
      <c r="E47" s="90" t="s">
        <v>68</v>
      </c>
      <c r="F47" s="90"/>
      <c r="G47" s="90"/>
      <c r="H47" s="90"/>
      <c r="I47" s="90"/>
    </row>
    <row r="48" spans="3:8" ht="18.75" customHeight="1">
      <c r="C48" t="s">
        <v>35</v>
      </c>
      <c r="E48" s="77" t="s">
        <v>40</v>
      </c>
      <c r="F48" s="77"/>
      <c r="G48" s="77"/>
      <c r="H48" s="77"/>
    </row>
    <row r="49" spans="3:8" ht="50.25" customHeight="1">
      <c r="C49" s="17" t="s">
        <v>34</v>
      </c>
      <c r="D49" s="17"/>
      <c r="E49" s="72" t="s">
        <v>34</v>
      </c>
      <c r="F49" s="72"/>
      <c r="G49" s="72"/>
      <c r="H49" s="72"/>
    </row>
    <row r="50" spans="3:8" ht="15">
      <c r="C50" t="s">
        <v>38</v>
      </c>
      <c r="E50" s="72" t="s">
        <v>36</v>
      </c>
      <c r="F50" s="72"/>
      <c r="G50" s="72"/>
      <c r="H50" s="72"/>
    </row>
    <row r="51" spans="3:8" ht="15">
      <c r="C51" t="s">
        <v>39</v>
      </c>
      <c r="E51" s="72" t="s">
        <v>37</v>
      </c>
      <c r="F51" s="72"/>
      <c r="G51" s="72"/>
      <c r="H51" s="72"/>
    </row>
    <row r="52" spans="5:8" ht="15">
      <c r="E52" s="72"/>
      <c r="F52" s="72"/>
      <c r="G52" s="72"/>
      <c r="H52" s="72"/>
    </row>
  </sheetData>
  <sheetProtection/>
  <mergeCells count="18">
    <mergeCell ref="A35:A38"/>
    <mergeCell ref="A28:I28"/>
    <mergeCell ref="E47:I47"/>
    <mergeCell ref="A20:A24"/>
    <mergeCell ref="A12:I12"/>
    <mergeCell ref="A17:I17"/>
    <mergeCell ref="A3:I3"/>
    <mergeCell ref="A1:I1"/>
    <mergeCell ref="A9:I9"/>
    <mergeCell ref="A5:C5"/>
    <mergeCell ref="D5:G5"/>
    <mergeCell ref="E52:H52"/>
    <mergeCell ref="E49:H49"/>
    <mergeCell ref="E50:H50"/>
    <mergeCell ref="E51:H51"/>
    <mergeCell ref="A45:G45"/>
    <mergeCell ref="A42:I42"/>
    <mergeCell ref="E48:H48"/>
  </mergeCells>
  <conditionalFormatting sqref="B13 B29:E29 B33:E33 B26:E26 B18:D18">
    <cfRule type="expression" priority="157" dxfId="64" stopIfTrue="1">
      <formula>AND($A13&lt;&gt;"COMPOSICAO",$A13&lt;&gt;"INSUMO",$A13&lt;&gt;"")</formula>
    </cfRule>
    <cfRule type="expression" priority="158" dxfId="0" stopIfTrue="1">
      <formula>AND(OR($A13="COMPOSICAO",$A13="INSUMO",$A13&lt;&gt;""),$A13&lt;&gt;"")</formula>
    </cfRule>
  </conditionalFormatting>
  <conditionalFormatting sqref="C13">
    <cfRule type="expression" priority="155" dxfId="64" stopIfTrue="1">
      <formula>AND($A13&lt;&gt;"COMPOSICAO",$A13&lt;&gt;"INSUMO",$A13&lt;&gt;"")</formula>
    </cfRule>
    <cfRule type="expression" priority="156" dxfId="0" stopIfTrue="1">
      <formula>AND(OR($A13="COMPOSICAO",$A13="INSUMO",$A13&lt;&gt;""),$A13&lt;&gt;"")</formula>
    </cfRule>
  </conditionalFormatting>
  <conditionalFormatting sqref="D13:E13">
    <cfRule type="expression" priority="153" dxfId="64" stopIfTrue="1">
      <formula>AND($A13&lt;&gt;"COMPOSICAO",$A13&lt;&gt;"INSUMO",$A13&lt;&gt;"")</formula>
    </cfRule>
    <cfRule type="expression" priority="154" dxfId="0" stopIfTrue="1">
      <formula>AND(OR($A13="COMPOSICAO",$A13="INSUMO",$A13&lt;&gt;""),$A13&lt;&gt;"")</formula>
    </cfRule>
  </conditionalFormatting>
  <conditionalFormatting sqref="B15:E15">
    <cfRule type="expression" priority="145" dxfId="64" stopIfTrue="1">
      <formula>AND($A15&lt;&gt;"COMPOSICAO",$A15&lt;&gt;"INSUMO",$A15&lt;&gt;"")</formula>
    </cfRule>
    <cfRule type="expression" priority="146" dxfId="0" stopIfTrue="1">
      <formula>AND(OR($A15="COMPOSICAO",$A15="INSUMO",$A15&lt;&gt;""),$A15&lt;&gt;"")</formula>
    </cfRule>
  </conditionalFormatting>
  <conditionalFormatting sqref="E18">
    <cfRule type="expression" priority="123" dxfId="64" stopIfTrue="1">
      <formula>AND($A18&lt;&gt;"COMPOSICAO",$A18&lt;&gt;"INSUMO",$A18&lt;&gt;"")</formula>
    </cfRule>
    <cfRule type="expression" priority="124" dxfId="0" stopIfTrue="1">
      <formula>AND(OR($A18="COMPOSICAO",$A18="INSUMO",$A18&lt;&gt;""),$A18&lt;&gt;"")</formula>
    </cfRule>
  </conditionalFormatting>
  <conditionalFormatting sqref="B40:E40">
    <cfRule type="expression" priority="103" dxfId="64" stopIfTrue="1">
      <formula>AND($A40&lt;&gt;"COMPOSICAO",$A40&lt;&gt;"INSUMO",$A40&lt;&gt;"")</formula>
    </cfRule>
    <cfRule type="expression" priority="104" dxfId="0" stopIfTrue="1">
      <formula>AND(OR($A40="COMPOSICAO",$A40="INSUMO",$A40&lt;&gt;""),$A40&lt;&gt;"")</formula>
    </cfRule>
  </conditionalFormatting>
  <conditionalFormatting sqref="B10">
    <cfRule type="expression" priority="85" dxfId="64" stopIfTrue="1">
      <formula>AND($A10&lt;&gt;"COMPOSICAO",$A10&lt;&gt;"INSUMO",$A10&lt;&gt;"")</formula>
    </cfRule>
    <cfRule type="expression" priority="86" dxfId="0" stopIfTrue="1">
      <formula>AND(OR($A10="COMPOSICAO",$A10="INSUMO",$A10&lt;&gt;""),$A10&lt;&gt;"")</formula>
    </cfRule>
  </conditionalFormatting>
  <conditionalFormatting sqref="D10:E10">
    <cfRule type="expression" priority="81" dxfId="64" stopIfTrue="1">
      <formula>AND($A10&lt;&gt;"COMPOSICAO",$A10&lt;&gt;"INSUMO",$A10&lt;&gt;"")</formula>
    </cfRule>
    <cfRule type="expression" priority="82" dxfId="0" stopIfTrue="1">
      <formula>AND(OR($A10="COMPOSICAO",$A10="INSUMO",$A10&lt;&gt;""),$A10&lt;&gt;"")</formula>
    </cfRule>
  </conditionalFormatting>
  <conditionalFormatting sqref="B31:E31">
    <cfRule type="expression" priority="159" dxfId="64" stopIfTrue="1">
      <formula>AND($A20&lt;&gt;"COMPOSICAO",$A20&lt;&gt;"INSUMO",$A20&lt;&gt;"")</formula>
    </cfRule>
    <cfRule type="expression" priority="160" dxfId="0" stopIfTrue="1">
      <formula>AND(OR($A20="COMPOSICAO",$A20="INSUMO",$A20&lt;&gt;""),$A20&lt;&gt;"")</formula>
    </cfRule>
  </conditionalFormatting>
  <conditionalFormatting sqref="B21:F24 B20:E20">
    <cfRule type="expression" priority="165" dxfId="64" stopIfTrue="1">
      <formula>AND(ORÇAMENTO!#REF!&lt;&gt;"COMPOSICAO",ORÇAMENTO!#REF!&lt;&gt;"INSUMO",ORÇAMENTO!#REF!&lt;&gt;"")</formula>
    </cfRule>
    <cfRule type="expression" priority="166" dxfId="0" stopIfTrue="1">
      <formula>AND(OR(ORÇAMENTO!#REF!="COMPOSICAO",ORÇAMENTO!#REF!="INSUMO",ORÇAMENTO!#REF!&lt;&gt;""),ORÇAMENTO!#REF!&lt;&gt;"")</formula>
    </cfRule>
  </conditionalFormatting>
  <conditionalFormatting sqref="C10">
    <cfRule type="expression" priority="33" dxfId="64" stopIfTrue="1">
      <formula>AND($A10&lt;&gt;"COMPOSICAO",$A10&lt;&gt;"INSUMO",$A10&lt;&gt;"")</formula>
    </cfRule>
    <cfRule type="expression" priority="34" dxfId="0" stopIfTrue="1">
      <formula>AND(OR($A10="COMPOSICAO",$A10="INSUMO",$A10&lt;&gt;""),$A10&lt;&gt;"")</formula>
    </cfRule>
  </conditionalFormatting>
  <conditionalFormatting sqref="B35:E35">
    <cfRule type="expression" priority="31" dxfId="64" stopIfTrue="1">
      <formula>AND($A35&lt;&gt;"COMPOSICAO",$A35&lt;&gt;"INSUMO",$A35&lt;&gt;"")</formula>
    </cfRule>
    <cfRule type="expression" priority="32" dxfId="0" stopIfTrue="1">
      <formula>AND(OR($A35="COMPOSICAO",$A35="INSUMO",$A35&lt;&gt;""),$A35&lt;&gt;"")</formula>
    </cfRule>
  </conditionalFormatting>
  <conditionalFormatting sqref="F18">
    <cfRule type="expression" priority="29" dxfId="64" stopIfTrue="1">
      <formula>AND(ORÇAMENTO!#REF!&lt;&gt;"COMPOSICAO",ORÇAMENTO!#REF!&lt;&gt;"INSUMO",ORÇAMENTO!#REF!&lt;&gt;"")</formula>
    </cfRule>
    <cfRule type="expression" priority="30" dxfId="0" stopIfTrue="1">
      <formula>AND(OR(ORÇAMENTO!#REF!="COMPOSICAO",ORÇAMENTO!#REF!="INSUMO",ORÇAMENTO!#REF!&lt;&gt;""),ORÇAMENTO!#REF!&lt;&gt;"")</formula>
    </cfRule>
  </conditionalFormatting>
  <conditionalFormatting sqref="F15">
    <cfRule type="expression" priority="27" dxfId="64" stopIfTrue="1">
      <formula>AND(ORÇAMENTO!#REF!&lt;&gt;"COMPOSICAO",ORÇAMENTO!#REF!&lt;&gt;"INSUMO",ORÇAMENTO!#REF!&lt;&gt;"")</formula>
    </cfRule>
    <cfRule type="expression" priority="28" dxfId="0" stopIfTrue="1">
      <formula>AND(OR(ORÇAMENTO!#REF!="COMPOSICAO",ORÇAMENTO!#REF!="INSUMO",ORÇAMENTO!#REF!&lt;&gt;""),ORÇAMENTO!#REF!&lt;&gt;"")</formula>
    </cfRule>
  </conditionalFormatting>
  <conditionalFormatting sqref="F13">
    <cfRule type="expression" priority="25" dxfId="64" stopIfTrue="1">
      <formula>AND(ORÇAMENTO!#REF!&lt;&gt;"COMPOSICAO",ORÇAMENTO!#REF!&lt;&gt;"INSUMO",ORÇAMENTO!#REF!&lt;&gt;"")</formula>
    </cfRule>
    <cfRule type="expression" priority="26" dxfId="0" stopIfTrue="1">
      <formula>AND(OR(ORÇAMENTO!#REF!="COMPOSICAO",ORÇAMENTO!#REF!="INSUMO",ORÇAMENTO!#REF!&lt;&gt;""),ORÇAMENTO!#REF!&lt;&gt;"")</formula>
    </cfRule>
  </conditionalFormatting>
  <conditionalFormatting sqref="F10">
    <cfRule type="expression" priority="23" dxfId="64" stopIfTrue="1">
      <formula>AND(ORÇAMENTO!#REF!&lt;&gt;"COMPOSICAO",ORÇAMENTO!#REF!&lt;&gt;"INSUMO",ORÇAMENTO!#REF!&lt;&gt;"")</formula>
    </cfRule>
    <cfRule type="expression" priority="24" dxfId="0" stopIfTrue="1">
      <formula>AND(OR(ORÇAMENTO!#REF!="COMPOSICAO",ORÇAMENTO!#REF!="INSUMO",ORÇAMENTO!#REF!&lt;&gt;""),ORÇAMENTO!#REF!&lt;&gt;"")</formula>
    </cfRule>
  </conditionalFormatting>
  <conditionalFormatting sqref="F26">
    <cfRule type="expression" priority="21" dxfId="64" stopIfTrue="1">
      <formula>AND(ORÇAMENTO!#REF!&lt;&gt;"COMPOSICAO",ORÇAMENTO!#REF!&lt;&gt;"INSUMO",ORÇAMENTO!#REF!&lt;&gt;"")</formula>
    </cfRule>
    <cfRule type="expression" priority="22" dxfId="0" stopIfTrue="1">
      <formula>AND(OR(ORÇAMENTO!#REF!="COMPOSICAO",ORÇAMENTO!#REF!="INSUMO",ORÇAMENTO!#REF!&lt;&gt;""),ORÇAMENTO!#REF!&lt;&gt;"")</formula>
    </cfRule>
  </conditionalFormatting>
  <conditionalFormatting sqref="F29">
    <cfRule type="expression" priority="19" dxfId="64" stopIfTrue="1">
      <formula>AND(ORÇAMENTO!#REF!&lt;&gt;"COMPOSICAO",ORÇAMENTO!#REF!&lt;&gt;"INSUMO",ORÇAMENTO!#REF!&lt;&gt;"")</formula>
    </cfRule>
    <cfRule type="expression" priority="20" dxfId="0" stopIfTrue="1">
      <formula>AND(OR(ORÇAMENTO!#REF!="COMPOSICAO",ORÇAMENTO!#REF!="INSUMO",ORÇAMENTO!#REF!&lt;&gt;""),ORÇAMENTO!#REF!&lt;&gt;"")</formula>
    </cfRule>
  </conditionalFormatting>
  <conditionalFormatting sqref="F31">
    <cfRule type="expression" priority="17" dxfId="64" stopIfTrue="1">
      <formula>AND(ORÇAMENTO!#REF!&lt;&gt;"COMPOSICAO",ORÇAMENTO!#REF!&lt;&gt;"INSUMO",ORÇAMENTO!#REF!&lt;&gt;"")</formula>
    </cfRule>
    <cfRule type="expression" priority="18" dxfId="0" stopIfTrue="1">
      <formula>AND(OR(ORÇAMENTO!#REF!="COMPOSICAO",ORÇAMENTO!#REF!="INSUMO",ORÇAMENTO!#REF!&lt;&gt;""),ORÇAMENTO!#REF!&lt;&gt;"")</formula>
    </cfRule>
  </conditionalFormatting>
  <conditionalFormatting sqref="F33">
    <cfRule type="expression" priority="15" dxfId="64" stopIfTrue="1">
      <formula>AND(ORÇAMENTO!#REF!&lt;&gt;"COMPOSICAO",ORÇAMENTO!#REF!&lt;&gt;"INSUMO",ORÇAMENTO!#REF!&lt;&gt;"")</formula>
    </cfRule>
    <cfRule type="expression" priority="16" dxfId="0" stopIfTrue="1">
      <formula>AND(OR(ORÇAMENTO!#REF!="COMPOSICAO",ORÇAMENTO!#REF!="INSUMO",ORÇAMENTO!#REF!&lt;&gt;""),ORÇAMENTO!#REF!&lt;&gt;"")</formula>
    </cfRule>
  </conditionalFormatting>
  <conditionalFormatting sqref="F36">
    <cfRule type="expression" priority="11" dxfId="64" stopIfTrue="1">
      <formula>AND(ORÇAMENTO!#REF!&lt;&gt;"COMPOSICAO",ORÇAMENTO!#REF!&lt;&gt;"INSUMO",ORÇAMENTO!#REF!&lt;&gt;"")</formula>
    </cfRule>
    <cfRule type="expression" priority="12" dxfId="0" stopIfTrue="1">
      <formula>AND(OR(ORÇAMENTO!#REF!="COMPOSICAO",ORÇAMENTO!#REF!="INSUMO",ORÇAMENTO!#REF!&lt;&gt;""),ORÇAMENTO!#REF!&lt;&gt;"")</formula>
    </cfRule>
  </conditionalFormatting>
  <conditionalFormatting sqref="F38">
    <cfRule type="expression" priority="9" dxfId="64" stopIfTrue="1">
      <formula>AND(ORÇAMENTO!#REF!&lt;&gt;"COMPOSICAO",ORÇAMENTO!#REF!&lt;&gt;"INSUMO",ORÇAMENTO!#REF!&lt;&gt;"")</formula>
    </cfRule>
    <cfRule type="expression" priority="10" dxfId="0" stopIfTrue="1">
      <formula>AND(OR(ORÇAMENTO!#REF!="COMPOSICAO",ORÇAMENTO!#REF!="INSUMO",ORÇAMENTO!#REF!&lt;&gt;""),ORÇAMENTO!#REF!&lt;&gt;"")</formula>
    </cfRule>
  </conditionalFormatting>
  <conditionalFormatting sqref="F37">
    <cfRule type="expression" priority="7" dxfId="64" stopIfTrue="1">
      <formula>AND(ORÇAMENTO!#REF!&lt;&gt;"COMPOSICAO",ORÇAMENTO!#REF!&lt;&gt;"INSUMO",ORÇAMENTO!#REF!&lt;&gt;"")</formula>
    </cfRule>
    <cfRule type="expression" priority="8" dxfId="0" stopIfTrue="1">
      <formula>AND(OR(ORÇAMENTO!#REF!="COMPOSICAO",ORÇAMENTO!#REF!="INSUMO",ORÇAMENTO!#REF!&lt;&gt;""),ORÇAMENTO!#REF!&lt;&gt;"")</formula>
    </cfRule>
  </conditionalFormatting>
  <conditionalFormatting sqref="F35">
    <cfRule type="expression" priority="5" dxfId="64" stopIfTrue="1">
      <formula>AND($A35&lt;&gt;"COMPOSICAO",$A35&lt;&gt;"INSUMO",$A35&lt;&gt;"")</formula>
    </cfRule>
    <cfRule type="expression" priority="6" dxfId="0" stopIfTrue="1">
      <formula>AND(OR($A35="COMPOSICAO",$A35="INSUMO",$A35&lt;&gt;""),$A35&lt;&gt;"")</formula>
    </cfRule>
  </conditionalFormatting>
  <conditionalFormatting sqref="D43:E43">
    <cfRule type="expression" priority="3" dxfId="64" stopIfTrue="1">
      <formula>AND($A43&lt;&gt;"COMPOSICAO",$A43&lt;&gt;"INSUMO",$A43&lt;&gt;"")</formula>
    </cfRule>
    <cfRule type="expression" priority="4" dxfId="0" stopIfTrue="1">
      <formula>AND(OR($A43="COMPOSICAO",$A43="INSUMO",$A43&lt;&gt;""),$A43&lt;&gt;"")</formula>
    </cfRule>
  </conditionalFormatting>
  <conditionalFormatting sqref="B43:C43">
    <cfRule type="expression" priority="1" dxfId="64" stopIfTrue="1">
      <formula>AND($A43&lt;&gt;"COMPOSICAO",$A43&lt;&gt;"INSUMO",$A43&lt;&gt;"")</formula>
    </cfRule>
    <cfRule type="expression" priority="2" dxfId="0" stopIfTrue="1">
      <formula>AND(OR($A43="COMPOSICAO",$A43="INSUMO",$A43&lt;&gt;""),$A43&lt;&gt;"")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B31" sqref="B31"/>
    </sheetView>
  </sheetViews>
  <sheetFormatPr defaultColWidth="9.140625" defaultRowHeight="15"/>
  <cols>
    <col min="2" max="2" width="41.00390625" style="0" customWidth="1"/>
    <col min="3" max="3" width="14.28125" style="0" bestFit="1" customWidth="1"/>
    <col min="4" max="4" width="8.140625" style="0" bestFit="1" customWidth="1"/>
    <col min="5" max="5" width="14.28125" style="0" bestFit="1" customWidth="1"/>
    <col min="6" max="6" width="8.140625" style="0" bestFit="1" customWidth="1"/>
    <col min="7" max="7" width="14.28125" style="0" bestFit="1" customWidth="1"/>
    <col min="8" max="8" width="8.140625" style="0" bestFit="1" customWidth="1"/>
    <col min="9" max="9" width="13.8515625" style="0" bestFit="1" customWidth="1"/>
    <col min="10" max="10" width="8.140625" style="0" bestFit="1" customWidth="1"/>
    <col min="11" max="11" width="13.8515625" style="0" bestFit="1" customWidth="1"/>
    <col min="12" max="12" width="8.140625" style="0" bestFit="1" customWidth="1"/>
    <col min="13" max="13" width="13.8515625" style="0" bestFit="1" customWidth="1"/>
    <col min="15" max="15" width="19.140625" style="0" bestFit="1" customWidth="1"/>
  </cols>
  <sheetData>
    <row r="1" spans="1:15" ht="36.75" customHeight="1" thickBot="1">
      <c r="A1" s="139" t="s">
        <v>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0" ht="6.75" customHeight="1" thickBot="1">
      <c r="A2" s="142"/>
      <c r="I2" s="143"/>
      <c r="J2" s="144"/>
    </row>
    <row r="3" spans="1:15" ht="35.25" customHeight="1" thickBot="1">
      <c r="A3" s="94" t="s">
        <v>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9" ht="6" customHeight="1" thickBot="1">
      <c r="A4" s="97"/>
      <c r="B4" s="4"/>
      <c r="C4" s="4"/>
      <c r="D4" s="4"/>
      <c r="E4" s="4"/>
      <c r="F4" s="4"/>
      <c r="G4" s="4"/>
      <c r="H4" s="4"/>
      <c r="I4" s="4"/>
    </row>
    <row r="5" spans="1:15" ht="15">
      <c r="A5" s="98" t="s">
        <v>0</v>
      </c>
      <c r="B5" s="99" t="s">
        <v>2</v>
      </c>
      <c r="C5" s="98" t="s">
        <v>57</v>
      </c>
      <c r="D5" s="99" t="s">
        <v>58</v>
      </c>
      <c r="E5" s="98" t="s">
        <v>59</v>
      </c>
      <c r="F5" s="99" t="s">
        <v>58</v>
      </c>
      <c r="G5" s="98" t="s">
        <v>60</v>
      </c>
      <c r="H5" s="99" t="s">
        <v>58</v>
      </c>
      <c r="I5" s="98" t="s">
        <v>61</v>
      </c>
      <c r="J5" s="99" t="s">
        <v>58</v>
      </c>
      <c r="K5" s="98" t="s">
        <v>62</v>
      </c>
      <c r="L5" s="99" t="s">
        <v>58</v>
      </c>
      <c r="M5" s="98" t="s">
        <v>63</v>
      </c>
      <c r="N5" s="99" t="s">
        <v>58</v>
      </c>
      <c r="O5" s="100" t="s">
        <v>6</v>
      </c>
    </row>
    <row r="6" spans="1:15" ht="15">
      <c r="A6" s="101">
        <v>1</v>
      </c>
      <c r="B6" s="102" t="s">
        <v>41</v>
      </c>
      <c r="C6" s="103">
        <v>837.2</v>
      </c>
      <c r="D6" s="104">
        <v>100</v>
      </c>
      <c r="E6" s="105"/>
      <c r="F6" s="104"/>
      <c r="G6" s="105"/>
      <c r="H6" s="104"/>
      <c r="I6" s="105"/>
      <c r="J6" s="104"/>
      <c r="K6" s="106"/>
      <c r="L6" s="107"/>
      <c r="M6" s="106"/>
      <c r="N6" s="107"/>
      <c r="O6" s="108">
        <f aca="true" t="shared" si="0" ref="O6:O21">SUM(C6+E6+G6+I6+K6+M6)</f>
        <v>837.2</v>
      </c>
    </row>
    <row r="7" spans="1:15" ht="15">
      <c r="A7" s="109" t="s">
        <v>47</v>
      </c>
      <c r="B7" s="110"/>
      <c r="C7" s="111"/>
      <c r="D7" s="112"/>
      <c r="E7" s="111"/>
      <c r="F7" s="112"/>
      <c r="G7" s="111"/>
      <c r="H7" s="112"/>
      <c r="I7" s="111"/>
      <c r="J7" s="112"/>
      <c r="K7" s="111"/>
      <c r="L7" s="112"/>
      <c r="M7" s="111"/>
      <c r="N7" s="112"/>
      <c r="O7" s="112"/>
    </row>
    <row r="8" spans="1:15" ht="15">
      <c r="A8" s="101">
        <v>2</v>
      </c>
      <c r="B8" s="113" t="s">
        <v>64</v>
      </c>
      <c r="C8" s="114">
        <v>9140.98</v>
      </c>
      <c r="D8" s="115">
        <v>20</v>
      </c>
      <c r="E8" s="116">
        <v>13711.46</v>
      </c>
      <c r="F8" s="115">
        <v>30</v>
      </c>
      <c r="G8" s="116">
        <v>13711.46</v>
      </c>
      <c r="H8" s="115">
        <v>30</v>
      </c>
      <c r="I8" s="114">
        <v>9140.98</v>
      </c>
      <c r="J8" s="115">
        <v>20</v>
      </c>
      <c r="K8" s="114"/>
      <c r="L8" s="115"/>
      <c r="M8" s="114"/>
      <c r="N8" s="115"/>
      <c r="O8" s="108">
        <f t="shared" si="0"/>
        <v>45704.87999999999</v>
      </c>
    </row>
    <row r="9" spans="1:15" ht="15">
      <c r="A9" s="101">
        <v>3</v>
      </c>
      <c r="B9" s="117" t="s">
        <v>65</v>
      </c>
      <c r="C9" s="114"/>
      <c r="D9" s="115"/>
      <c r="E9" s="114">
        <v>3650.27</v>
      </c>
      <c r="F9" s="115">
        <v>20</v>
      </c>
      <c r="G9" s="114">
        <v>5475.4</v>
      </c>
      <c r="H9" s="115">
        <v>30</v>
      </c>
      <c r="I9" s="114">
        <v>5475.4</v>
      </c>
      <c r="J9" s="115">
        <v>30</v>
      </c>
      <c r="K9" s="114">
        <v>3650.27</v>
      </c>
      <c r="L9" s="115">
        <v>20</v>
      </c>
      <c r="M9" s="114"/>
      <c r="N9" s="115"/>
      <c r="O9" s="108">
        <f t="shared" si="0"/>
        <v>18251.34</v>
      </c>
    </row>
    <row r="10" spans="1:15" ht="15">
      <c r="A10" s="109" t="s">
        <v>48</v>
      </c>
      <c r="B10" s="110"/>
      <c r="C10" s="111"/>
      <c r="D10" s="112"/>
      <c r="E10" s="111"/>
      <c r="F10" s="112"/>
      <c r="G10" s="111"/>
      <c r="H10" s="112"/>
      <c r="I10" s="111"/>
      <c r="J10" s="112"/>
      <c r="K10" s="111"/>
      <c r="L10" s="112"/>
      <c r="M10" s="111"/>
      <c r="N10" s="112"/>
      <c r="O10" s="112"/>
    </row>
    <row r="11" spans="1:15" ht="15">
      <c r="A11" s="101">
        <v>4</v>
      </c>
      <c r="B11" s="118" t="s">
        <v>72</v>
      </c>
      <c r="C11" s="119">
        <v>21375.3</v>
      </c>
      <c r="D11" s="115">
        <v>30</v>
      </c>
      <c r="E11" s="114">
        <v>35625.49</v>
      </c>
      <c r="F11" s="115">
        <v>50</v>
      </c>
      <c r="G11" s="114">
        <v>14250.19</v>
      </c>
      <c r="H11" s="115">
        <v>20</v>
      </c>
      <c r="I11" s="114"/>
      <c r="J11" s="115"/>
      <c r="K11" s="114"/>
      <c r="L11" s="115"/>
      <c r="M11" s="114"/>
      <c r="N11" s="115"/>
      <c r="O11" s="108">
        <f t="shared" si="0"/>
        <v>71250.98</v>
      </c>
    </row>
    <row r="12" spans="1:15" ht="15">
      <c r="A12" s="101">
        <v>5</v>
      </c>
      <c r="B12" s="120" t="s">
        <v>73</v>
      </c>
      <c r="C12" s="114">
        <v>5267.72</v>
      </c>
      <c r="D12" s="115">
        <v>30</v>
      </c>
      <c r="E12" s="114">
        <v>8779.54</v>
      </c>
      <c r="F12" s="115">
        <v>50</v>
      </c>
      <c r="G12" s="114">
        <v>3511.81</v>
      </c>
      <c r="H12" s="115">
        <v>20</v>
      </c>
      <c r="I12" s="114"/>
      <c r="J12" s="115"/>
      <c r="K12" s="114"/>
      <c r="L12" s="115"/>
      <c r="M12" s="114"/>
      <c r="N12" s="115"/>
      <c r="O12" s="108">
        <f t="shared" si="0"/>
        <v>17559.070000000003</v>
      </c>
    </row>
    <row r="13" spans="1:15" ht="15">
      <c r="A13" s="101">
        <v>6</v>
      </c>
      <c r="B13" s="120" t="s">
        <v>74</v>
      </c>
      <c r="C13" s="114"/>
      <c r="D13" s="115"/>
      <c r="E13" s="114"/>
      <c r="F13" s="115"/>
      <c r="G13" s="114">
        <v>6863.54</v>
      </c>
      <c r="H13" s="115">
        <v>50</v>
      </c>
      <c r="I13" s="114">
        <v>6863.54</v>
      </c>
      <c r="J13" s="115">
        <v>50</v>
      </c>
      <c r="K13" s="114"/>
      <c r="L13" s="115"/>
      <c r="M13" s="114"/>
      <c r="N13" s="115"/>
      <c r="O13" s="108">
        <f t="shared" si="0"/>
        <v>13727.08</v>
      </c>
    </row>
    <row r="14" spans="1:15" ht="15">
      <c r="A14" s="109" t="s">
        <v>21</v>
      </c>
      <c r="B14" s="110"/>
      <c r="C14" s="111"/>
      <c r="D14" s="112"/>
      <c r="E14" s="111"/>
      <c r="F14" s="112"/>
      <c r="G14" s="111"/>
      <c r="H14" s="112"/>
      <c r="I14" s="111"/>
      <c r="J14" s="112"/>
      <c r="K14" s="111"/>
      <c r="L14" s="112"/>
      <c r="M14" s="111"/>
      <c r="N14" s="112"/>
      <c r="O14" s="112"/>
    </row>
    <row r="15" spans="1:15" ht="15">
      <c r="A15" s="101">
        <v>7</v>
      </c>
      <c r="B15" s="121" t="s">
        <v>75</v>
      </c>
      <c r="C15" s="114">
        <v>8094.66</v>
      </c>
      <c r="D15" s="115">
        <v>20</v>
      </c>
      <c r="E15" s="114">
        <v>20236.66</v>
      </c>
      <c r="F15" s="115">
        <v>50</v>
      </c>
      <c r="G15" s="114">
        <v>12141.99</v>
      </c>
      <c r="H15" s="115">
        <v>30</v>
      </c>
      <c r="I15" s="114"/>
      <c r="J15" s="115"/>
      <c r="K15" s="122"/>
      <c r="L15" s="115"/>
      <c r="M15" s="114"/>
      <c r="N15" s="115"/>
      <c r="O15" s="108">
        <f>SUM(C15+E15+G15+I15+K15+M15)</f>
        <v>40473.31</v>
      </c>
    </row>
    <row r="16" spans="1:15" ht="15">
      <c r="A16" s="101">
        <v>8</v>
      </c>
      <c r="B16" s="121" t="s">
        <v>76</v>
      </c>
      <c r="C16" s="114"/>
      <c r="D16" s="115"/>
      <c r="E16" s="114"/>
      <c r="F16" s="115"/>
      <c r="G16" s="114">
        <v>6149.96</v>
      </c>
      <c r="H16" s="115">
        <v>50</v>
      </c>
      <c r="I16" s="114">
        <v>6149.96</v>
      </c>
      <c r="J16" s="115">
        <v>50</v>
      </c>
      <c r="K16" s="122"/>
      <c r="L16" s="115"/>
      <c r="M16" s="114"/>
      <c r="N16" s="115"/>
      <c r="O16" s="108">
        <f>SUM(C16+E16+G16+I16+K16+M16)</f>
        <v>12299.92</v>
      </c>
    </row>
    <row r="17" spans="1:15" ht="15">
      <c r="A17" s="101">
        <v>9</v>
      </c>
      <c r="B17" s="121" t="s">
        <v>77</v>
      </c>
      <c r="C17" s="114"/>
      <c r="D17" s="115"/>
      <c r="E17" s="114"/>
      <c r="F17" s="115"/>
      <c r="G17" s="114"/>
      <c r="H17" s="115"/>
      <c r="I17" s="114">
        <v>3427.17</v>
      </c>
      <c r="J17" s="115">
        <v>100</v>
      </c>
      <c r="K17" s="122"/>
      <c r="L17" s="115"/>
      <c r="M17" s="114"/>
      <c r="N17" s="115"/>
      <c r="O17" s="108">
        <f>SUM(C17+E17+G17+I17+K17+M17)</f>
        <v>3427.17</v>
      </c>
    </row>
    <row r="18" spans="1:15" ht="15">
      <c r="A18" s="101">
        <v>10</v>
      </c>
      <c r="B18" s="121" t="s">
        <v>78</v>
      </c>
      <c r="C18" s="114"/>
      <c r="D18" s="115"/>
      <c r="E18" s="114"/>
      <c r="F18" s="115"/>
      <c r="G18" s="114"/>
      <c r="H18" s="115"/>
      <c r="I18" s="114">
        <v>18385.37</v>
      </c>
      <c r="J18" s="115">
        <v>100</v>
      </c>
      <c r="K18" s="122"/>
      <c r="L18" s="115"/>
      <c r="M18" s="114"/>
      <c r="N18" s="115"/>
      <c r="O18" s="108">
        <f>SUM(C18+E18+G18+I18+K18+M18)</f>
        <v>18385.37</v>
      </c>
    </row>
    <row r="19" spans="1:15" ht="15">
      <c r="A19" s="101">
        <v>11</v>
      </c>
      <c r="B19" s="121" t="s">
        <v>79</v>
      </c>
      <c r="C19" s="114"/>
      <c r="D19" s="115"/>
      <c r="E19" s="114"/>
      <c r="F19" s="115"/>
      <c r="G19" s="114"/>
      <c r="H19" s="115"/>
      <c r="I19" s="114"/>
      <c r="J19" s="115"/>
      <c r="K19" s="122">
        <v>36904.64</v>
      </c>
      <c r="L19" s="115">
        <v>50</v>
      </c>
      <c r="M19" s="114">
        <v>36904.63</v>
      </c>
      <c r="N19" s="115">
        <v>50</v>
      </c>
      <c r="O19" s="108">
        <f>SUM(C19+E19+G19+I19+K19+M19)</f>
        <v>73809.26999999999</v>
      </c>
    </row>
    <row r="20" spans="1:15" ht="15">
      <c r="A20" s="109" t="s">
        <v>56</v>
      </c>
      <c r="B20" s="110"/>
      <c r="C20" s="123"/>
      <c r="D20" s="124"/>
      <c r="E20" s="123"/>
      <c r="F20" s="124"/>
      <c r="G20" s="123"/>
      <c r="H20" s="124"/>
      <c r="I20" s="111"/>
      <c r="J20" s="112"/>
      <c r="K20" s="111"/>
      <c r="L20" s="112"/>
      <c r="M20" s="111"/>
      <c r="N20" s="112"/>
      <c r="O20" s="112"/>
    </row>
    <row r="21" spans="1:15" ht="15">
      <c r="A21" s="125">
        <v>12</v>
      </c>
      <c r="B21" s="121" t="s">
        <v>66</v>
      </c>
      <c r="C21" s="114"/>
      <c r="D21" s="115"/>
      <c r="E21" s="122"/>
      <c r="F21" s="115"/>
      <c r="G21" s="122"/>
      <c r="H21" s="115"/>
      <c r="I21" s="122"/>
      <c r="J21" s="115"/>
      <c r="K21" s="122"/>
      <c r="L21" s="115"/>
      <c r="M21" s="122">
        <v>1395.34</v>
      </c>
      <c r="N21" s="115">
        <v>100</v>
      </c>
      <c r="O21" s="108">
        <f t="shared" si="0"/>
        <v>1395.34</v>
      </c>
    </row>
    <row r="22" spans="1:15" ht="15">
      <c r="A22" s="126" t="s">
        <v>6</v>
      </c>
      <c r="B22" s="127"/>
      <c r="C22" s="128">
        <f>SUM(C6:C21)</f>
        <v>44715.86</v>
      </c>
      <c r="D22" s="129">
        <f>SUM(C22/O22)</f>
        <v>0.1410057040385193</v>
      </c>
      <c r="E22" s="128">
        <f>SUM(E6:E21)</f>
        <v>82003.42</v>
      </c>
      <c r="F22" s="129">
        <f>SUM(E22/O22)</f>
        <v>0.2585872209696156</v>
      </c>
      <c r="G22" s="128">
        <f>SUM(G6:G21)</f>
        <v>62104.35</v>
      </c>
      <c r="H22" s="129">
        <f>SUM(G22/O22)</f>
        <v>0.195838067200421</v>
      </c>
      <c r="I22" s="128">
        <f>SUM(I6:I21)</f>
        <v>49442.42</v>
      </c>
      <c r="J22" s="129">
        <f>SUM(I22/O22)</f>
        <v>0.15591030210462614</v>
      </c>
      <c r="K22" s="128">
        <f>SUM(K6:K21)</f>
        <v>40554.909999999996</v>
      </c>
      <c r="L22" s="129">
        <f>SUM(K22/O22)</f>
        <v>0.12788468424332636</v>
      </c>
      <c r="M22" s="128">
        <f>SUM(M6:M21)</f>
        <v>38299.969999999994</v>
      </c>
      <c r="N22" s="129">
        <f>SUM(M22/O22)</f>
        <v>0.12077402144349159</v>
      </c>
      <c r="O22" s="130">
        <f>SUM(O6:O21)</f>
        <v>317120.93</v>
      </c>
    </row>
    <row r="23" spans="1:15" ht="15.75" thickBot="1">
      <c r="A23" s="131" t="s">
        <v>67</v>
      </c>
      <c r="B23" s="132"/>
      <c r="C23" s="133">
        <f>SUM(C6:C21)</f>
        <v>44715.86</v>
      </c>
      <c r="D23" s="134">
        <f>SUM(D22)</f>
        <v>0.1410057040385193</v>
      </c>
      <c r="E23" s="135">
        <f>SUM(C22+E22)</f>
        <v>126719.28</v>
      </c>
      <c r="F23" s="134">
        <f>SUM(F22+D23)</f>
        <v>0.3995929250081349</v>
      </c>
      <c r="G23" s="135">
        <f>SUM(E23+G22)</f>
        <v>188823.63</v>
      </c>
      <c r="H23" s="134">
        <f>SUM(H22+F23)</f>
        <v>0.5954309922085559</v>
      </c>
      <c r="I23" s="135">
        <f>SUM(G23+I22)</f>
        <v>238266.05</v>
      </c>
      <c r="J23" s="134">
        <f>SUM(J22+H23)</f>
        <v>0.7513412943131821</v>
      </c>
      <c r="K23" s="135">
        <f>SUM(I23+K22)</f>
        <v>278820.95999999996</v>
      </c>
      <c r="L23" s="134">
        <f>SUM(L22+J23)</f>
        <v>0.8792259785565084</v>
      </c>
      <c r="M23" s="135">
        <f>SUM(K23+M22)</f>
        <v>317120.92999999993</v>
      </c>
      <c r="N23" s="134">
        <f>SUM(N22+L23)</f>
        <v>1</v>
      </c>
      <c r="O23" s="136"/>
    </row>
    <row r="26" spans="11:15" ht="15">
      <c r="K26" s="90" t="s">
        <v>68</v>
      </c>
      <c r="L26" s="90"/>
      <c r="M26" s="90"/>
      <c r="N26" s="90"/>
      <c r="O26" s="90"/>
    </row>
    <row r="28" spans="3:12" ht="15">
      <c r="C28" s="77" t="s">
        <v>35</v>
      </c>
      <c r="D28" s="77"/>
      <c r="E28" s="77"/>
      <c r="F28" s="77"/>
      <c r="I28" s="77" t="s">
        <v>69</v>
      </c>
      <c r="J28" s="77"/>
      <c r="K28" s="77"/>
      <c r="L28" s="77"/>
    </row>
    <row r="30" spans="3:12" ht="15">
      <c r="C30" s="137" t="s">
        <v>34</v>
      </c>
      <c r="D30" s="137"/>
      <c r="E30" s="137"/>
      <c r="F30" s="137"/>
      <c r="I30" s="137" t="s">
        <v>34</v>
      </c>
      <c r="J30" s="137"/>
      <c r="K30" s="137"/>
      <c r="L30" s="137"/>
    </row>
    <row r="31" spans="3:12" ht="15">
      <c r="C31" s="138" t="s">
        <v>38</v>
      </c>
      <c r="D31" s="138"/>
      <c r="E31" s="138"/>
      <c r="F31" s="138"/>
      <c r="I31" s="72" t="s">
        <v>36</v>
      </c>
      <c r="J31" s="72"/>
      <c r="K31" s="72"/>
      <c r="L31" s="72"/>
    </row>
    <row r="32" spans="3:12" ht="15">
      <c r="C32" s="138" t="s">
        <v>39</v>
      </c>
      <c r="D32" s="138"/>
      <c r="E32" s="138"/>
      <c r="F32" s="138"/>
      <c r="I32" s="72" t="s">
        <v>37</v>
      </c>
      <c r="J32" s="72"/>
      <c r="K32" s="72"/>
      <c r="L32" s="72"/>
    </row>
  </sheetData>
  <sheetProtection/>
  <mergeCells count="21">
    <mergeCell ref="A1:O1"/>
    <mergeCell ref="C30:F30"/>
    <mergeCell ref="I30:L30"/>
    <mergeCell ref="C31:F31"/>
    <mergeCell ref="I31:L31"/>
    <mergeCell ref="C32:F32"/>
    <mergeCell ref="I32:L32"/>
    <mergeCell ref="A22:B22"/>
    <mergeCell ref="O22:O23"/>
    <mergeCell ref="A23:B23"/>
    <mergeCell ref="K26:O26"/>
    <mergeCell ref="C28:F28"/>
    <mergeCell ref="I28:L28"/>
    <mergeCell ref="A3:O3"/>
    <mergeCell ref="A7:B7"/>
    <mergeCell ref="A10:B10"/>
    <mergeCell ref="A14:B14"/>
    <mergeCell ref="A20:B20"/>
    <mergeCell ref="C20:D20"/>
    <mergeCell ref="E20:F20"/>
    <mergeCell ref="G20:H20"/>
  </mergeCells>
  <conditionalFormatting sqref="B8 B15:B19">
    <cfRule type="expression" priority="31" dxfId="64" stopIfTrue="1">
      <formula>AND($A8&lt;&gt;"COMPOSICAO",$A8&lt;&gt;"INSUMO",$A8&lt;&gt;"")</formula>
    </cfRule>
    <cfRule type="expression" priority="32" dxfId="0" stopIfTrue="1">
      <formula>AND(OR($A8="COMPOSICAO",$A8="INSUMO",$A8&lt;&gt;""),$A8&lt;&gt;"")</formula>
    </cfRule>
  </conditionalFormatting>
  <conditionalFormatting sqref="B9">
    <cfRule type="expression" priority="27" dxfId="64" stopIfTrue="1">
      <formula>AND($A9&lt;&gt;"COMPOSICAO",$A9&lt;&gt;"INSUMO",$A9&lt;&gt;"")</formula>
    </cfRule>
    <cfRule type="expression" priority="28" dxfId="0" stopIfTrue="1">
      <formula>AND(OR($A9="COMPOSICAO",$A9="INSUMO",$A9&lt;&gt;""),$A9&lt;&gt;"")</formula>
    </cfRule>
  </conditionalFormatting>
  <conditionalFormatting sqref="B11">
    <cfRule type="expression" priority="21" dxfId="64" stopIfTrue="1">
      <formula>AND($A11&lt;&gt;"COMPOSICAO",$A11&lt;&gt;"INSUMO",$A11&lt;&gt;"")</formula>
    </cfRule>
    <cfRule type="expression" priority="22" dxfId="0" stopIfTrue="1">
      <formula>AND(OR($A11="COMPOSICAO",$A11="INSUMO",$A11&lt;&gt;""),$A11&lt;&gt;"")</formula>
    </cfRule>
  </conditionalFormatting>
  <conditionalFormatting sqref="B12">
    <cfRule type="expression" priority="19" dxfId="64" stopIfTrue="1">
      <formula>AND($A12&lt;&gt;"COMPOSICAO",$A12&lt;&gt;"INSUMO",$A12&lt;&gt;"")</formula>
    </cfRule>
    <cfRule type="expression" priority="20" dxfId="0" stopIfTrue="1">
      <formula>AND(OR($A12="COMPOSICAO",$A12="INSUMO",$A12&lt;&gt;""),$A12&lt;&gt;"")</formula>
    </cfRule>
  </conditionalFormatting>
  <conditionalFormatting sqref="B13">
    <cfRule type="expression" priority="17" dxfId="64" stopIfTrue="1">
      <formula>AND($A13&lt;&gt;"COMPOSICAO",$A13&lt;&gt;"INSUMO",$A13&lt;&gt;"")</formula>
    </cfRule>
    <cfRule type="expression" priority="18" dxfId="0" stopIfTrue="1">
      <formula>AND(OR($A13="COMPOSICAO",$A13="INSUMO",$A13&lt;&gt;""),$A13&lt;&gt;"")</formula>
    </cfRule>
  </conditionalFormatting>
  <conditionalFormatting sqref="B21">
    <cfRule type="expression" priority="1" dxfId="64" stopIfTrue="1">
      <formula>AND($A21&lt;&gt;"COMPOSICAO",$A21&lt;&gt;"INSUMO",$A21&lt;&gt;"")</formula>
    </cfRule>
    <cfRule type="expression" priority="2" dxfId="0" stopIfTrue="1">
      <formula>AND(OR($A21="COMPOSICAO",$A21="INSUMO",$A21&lt;&gt;""),$A21&lt;&gt;"")</formula>
    </cfRule>
  </conditionalFormatting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 Madrid</dc:creator>
  <cp:keywords/>
  <dc:description/>
  <cp:lastModifiedBy>Washington Madrid</cp:lastModifiedBy>
  <cp:lastPrinted>2022-06-21T01:42:10Z</cp:lastPrinted>
  <dcterms:created xsi:type="dcterms:W3CDTF">2021-12-21T02:02:17Z</dcterms:created>
  <dcterms:modified xsi:type="dcterms:W3CDTF">2022-06-21T01:42:22Z</dcterms:modified>
  <cp:category/>
  <cp:version/>
  <cp:contentType/>
  <cp:contentStatus/>
</cp:coreProperties>
</file>